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SAID_ECSOFt\zaur\bahram uchun\"/>
    </mc:Choice>
  </mc:AlternateContent>
  <xr:revisionPtr revIDLastSave="0" documentId="13_ncr:1_{99649152-C393-46C0-A183-DC7BD250373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Esa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9" i="2" l="1"/>
  <c r="F198" i="2"/>
  <c r="F197" i="2"/>
  <c r="G190" i="2"/>
  <c r="G191" i="2"/>
  <c r="G192" i="2"/>
  <c r="G193" i="2"/>
  <c r="G194" i="2"/>
  <c r="K190" i="2"/>
  <c r="K191" i="2"/>
  <c r="K192" i="2"/>
  <c r="K193" i="2"/>
  <c r="K194" i="2"/>
  <c r="P190" i="2"/>
  <c r="Q190" i="2" s="1"/>
  <c r="P191" i="2"/>
  <c r="Q191" i="2" s="1"/>
  <c r="P192" i="2"/>
  <c r="Q192" i="2" s="1"/>
  <c r="P193" i="2"/>
  <c r="Q193" i="2" s="1"/>
  <c r="P194" i="2"/>
  <c r="Q194" i="2" s="1"/>
  <c r="P176" i="2"/>
  <c r="Q176" i="2" s="1"/>
  <c r="P177" i="2"/>
  <c r="Q177" i="2" s="1"/>
  <c r="P178" i="2"/>
  <c r="Q178" i="2" s="1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P148" i="2"/>
  <c r="Q148" i="2" s="1"/>
  <c r="P149" i="2"/>
  <c r="Q149" i="2" s="1"/>
  <c r="P150" i="2"/>
  <c r="Q150" i="2" s="1"/>
  <c r="P151" i="2"/>
  <c r="Q151" i="2" s="1"/>
  <c r="P152" i="2"/>
  <c r="Q152" i="2" s="1"/>
  <c r="P153" i="2"/>
  <c r="Q153" i="2" s="1"/>
  <c r="P154" i="2"/>
  <c r="Q154" i="2" s="1"/>
  <c r="P155" i="2"/>
  <c r="Q155" i="2" s="1"/>
  <c r="P156" i="2"/>
  <c r="Q156" i="2" s="1"/>
  <c r="P157" i="2"/>
  <c r="Q157" i="2" s="1"/>
  <c r="P158" i="2"/>
  <c r="Q158" i="2" s="1"/>
  <c r="P159" i="2"/>
  <c r="Q159" i="2" s="1"/>
  <c r="P160" i="2"/>
  <c r="Q160" i="2" s="1"/>
  <c r="P161" i="2"/>
  <c r="Q161" i="2" s="1"/>
  <c r="P162" i="2"/>
  <c r="Q162" i="2" s="1"/>
  <c r="P163" i="2"/>
  <c r="Q163" i="2" s="1"/>
  <c r="P164" i="2"/>
  <c r="Q164" i="2" s="1"/>
  <c r="P165" i="2"/>
  <c r="Q165" i="2" s="1"/>
  <c r="P166" i="2"/>
  <c r="Q166" i="2" s="1"/>
  <c r="P167" i="2"/>
  <c r="Q167" i="2" s="1"/>
  <c r="P168" i="2"/>
  <c r="Q168" i="2" s="1"/>
  <c r="P169" i="2"/>
  <c r="Q169" i="2" s="1"/>
  <c r="P170" i="2"/>
  <c r="Q170" i="2" s="1"/>
  <c r="P171" i="2"/>
  <c r="Q171" i="2" s="1"/>
  <c r="P172" i="2"/>
  <c r="Q172" i="2" s="1"/>
  <c r="P173" i="2"/>
  <c r="Q173" i="2" s="1"/>
  <c r="P174" i="2"/>
  <c r="Q174" i="2" s="1"/>
  <c r="P175" i="2"/>
  <c r="Q175" i="2" s="1"/>
  <c r="P179" i="2"/>
  <c r="Q179" i="2" s="1"/>
  <c r="P180" i="2"/>
  <c r="Q180" i="2" s="1"/>
  <c r="P181" i="2"/>
  <c r="Q181" i="2" s="1"/>
  <c r="P182" i="2"/>
  <c r="Q182" i="2" s="1"/>
  <c r="P183" i="2"/>
  <c r="Q183" i="2" s="1"/>
  <c r="P184" i="2"/>
  <c r="Q184" i="2" s="1"/>
  <c r="P185" i="2"/>
  <c r="Q185" i="2" s="1"/>
  <c r="P186" i="2"/>
  <c r="Q186" i="2" s="1"/>
  <c r="P187" i="2"/>
  <c r="Q187" i="2" s="1"/>
  <c r="P188" i="2"/>
  <c r="Q188" i="2" s="1"/>
  <c r="P189" i="2"/>
  <c r="Q189" i="2" s="1"/>
  <c r="P118" i="2"/>
  <c r="Q118" i="2" s="1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P102" i="2"/>
  <c r="Q102" i="2" s="1"/>
  <c r="P103" i="2"/>
  <c r="Q103" i="2" s="1"/>
  <c r="P104" i="2"/>
  <c r="Q104" i="2" s="1"/>
  <c r="P105" i="2"/>
  <c r="Q105" i="2" s="1"/>
  <c r="P106" i="2"/>
  <c r="Q106" i="2" s="1"/>
  <c r="P107" i="2"/>
  <c r="Q107" i="2" s="1"/>
  <c r="P108" i="2"/>
  <c r="Q108" i="2" s="1"/>
  <c r="P109" i="2"/>
  <c r="Q109" i="2" s="1"/>
  <c r="P110" i="2"/>
  <c r="Q110" i="2" s="1"/>
  <c r="P111" i="2"/>
  <c r="Q111" i="2" s="1"/>
  <c r="P112" i="2"/>
  <c r="Q112" i="2" s="1"/>
  <c r="P113" i="2"/>
  <c r="Q113" i="2" s="1"/>
  <c r="P114" i="2"/>
  <c r="Q114" i="2" s="1"/>
  <c r="P115" i="2"/>
  <c r="Q115" i="2" s="1"/>
  <c r="P116" i="2"/>
  <c r="Q116" i="2" s="1"/>
  <c r="Q117" i="2"/>
  <c r="Q119" i="2"/>
  <c r="Q120" i="2"/>
  <c r="Q121" i="2"/>
  <c r="Q122" i="2"/>
  <c r="Q123" i="2"/>
  <c r="P124" i="2"/>
  <c r="Q124" i="2" s="1"/>
  <c r="P125" i="2"/>
  <c r="Q125" i="2" s="1"/>
  <c r="Q126" i="2"/>
  <c r="Q127" i="2"/>
  <c r="P128" i="2"/>
  <c r="Q128" i="2" s="1"/>
  <c r="P129" i="2"/>
  <c r="Q129" i="2" s="1"/>
  <c r="P130" i="2"/>
  <c r="Q130" i="2" s="1"/>
  <c r="P131" i="2"/>
  <c r="Q131" i="2" s="1"/>
  <c r="P132" i="2"/>
  <c r="Q132" i="2" s="1"/>
  <c r="P133" i="2"/>
  <c r="Q133" i="2" s="1"/>
  <c r="P134" i="2"/>
  <c r="Q134" i="2" s="1"/>
  <c r="P135" i="2"/>
  <c r="Q135" i="2" s="1"/>
  <c r="P136" i="2"/>
  <c r="Q136" i="2" s="1"/>
  <c r="P137" i="2"/>
  <c r="Q137" i="2" s="1"/>
  <c r="P138" i="2"/>
  <c r="Q138" i="2" s="1"/>
  <c r="P139" i="2"/>
  <c r="Q139" i="2" s="1"/>
  <c r="P140" i="2"/>
  <c r="Q140" i="2" s="1"/>
  <c r="P141" i="2"/>
  <c r="Q141" i="2" s="1"/>
  <c r="P142" i="2"/>
  <c r="Q142" i="2" s="1"/>
  <c r="P143" i="2"/>
  <c r="Q143" i="2" s="1"/>
  <c r="P144" i="2"/>
  <c r="Q144" i="2" s="1"/>
  <c r="P145" i="2"/>
  <c r="Q145" i="2" s="1"/>
  <c r="P146" i="2"/>
  <c r="Q146" i="2" s="1"/>
  <c r="P147" i="2"/>
  <c r="Q147" i="2" s="1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P69" i="2"/>
  <c r="Q69" i="2" s="1"/>
  <c r="Q70" i="2"/>
  <c r="Q71" i="2"/>
  <c r="P72" i="2"/>
  <c r="Q72" i="2" s="1"/>
  <c r="Q73" i="2"/>
  <c r="Q74" i="2"/>
  <c r="Q75" i="2"/>
  <c r="Q76" i="2"/>
  <c r="Q77" i="2"/>
  <c r="Q78" i="2"/>
  <c r="P79" i="2"/>
  <c r="Q79" i="2" s="1"/>
  <c r="Q80" i="2"/>
  <c r="Q81" i="2"/>
  <c r="P82" i="2"/>
  <c r="Q82" i="2" s="1"/>
  <c r="P83" i="2"/>
  <c r="Q83" i="2" s="1"/>
  <c r="P84" i="2"/>
  <c r="Q84" i="2" s="1"/>
  <c r="P85" i="2"/>
  <c r="Q85" i="2" s="1"/>
  <c r="Q86" i="2"/>
  <c r="Q87" i="2"/>
  <c r="Q88" i="2"/>
  <c r="Q89" i="2"/>
  <c r="Q90" i="2"/>
  <c r="P91" i="2"/>
  <c r="Q91" i="2" s="1"/>
  <c r="Q92" i="2"/>
  <c r="P93" i="2"/>
  <c r="Q93" i="2" s="1"/>
  <c r="P94" i="2"/>
  <c r="Q94" i="2" s="1"/>
  <c r="P95" i="2"/>
  <c r="Q95" i="2" s="1"/>
  <c r="P96" i="2"/>
  <c r="Q96" i="2" s="1"/>
  <c r="P97" i="2"/>
  <c r="Q97" i="2" s="1"/>
  <c r="P98" i="2"/>
  <c r="Q98" i="2" s="1"/>
  <c r="P99" i="2"/>
  <c r="Q99" i="2" s="1"/>
  <c r="P100" i="2"/>
  <c r="Q100" i="2" s="1"/>
  <c r="P101" i="2"/>
  <c r="Q101" i="2" s="1"/>
  <c r="G68" i="2"/>
  <c r="K68" i="2"/>
  <c r="Q68" i="2"/>
  <c r="P65" i="2"/>
  <c r="Q65" i="2" s="1"/>
  <c r="P63" i="2"/>
  <c r="Q63" i="2" s="1"/>
  <c r="P64" i="2"/>
  <c r="Q64" i="2" s="1"/>
  <c r="P66" i="2"/>
  <c r="Q66" i="2" s="1"/>
  <c r="P67" i="2"/>
  <c r="Q67" i="2" s="1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P54" i="2"/>
  <c r="Q54" i="2" s="1"/>
  <c r="P55" i="2"/>
  <c r="Q55" i="2" s="1"/>
  <c r="P56" i="2"/>
  <c r="Q56" i="2" s="1"/>
  <c r="P57" i="2"/>
  <c r="Q57" i="2" s="1"/>
  <c r="P58" i="2"/>
  <c r="Q58" i="2" s="1"/>
  <c r="P59" i="2"/>
  <c r="Q59" i="2" s="1"/>
  <c r="P60" i="2"/>
  <c r="Q60" i="2" s="1"/>
  <c r="P61" i="2"/>
  <c r="Q61" i="2" s="1"/>
  <c r="P62" i="2"/>
  <c r="Q62" i="2" s="1"/>
  <c r="K45" i="2"/>
  <c r="K46" i="2"/>
  <c r="K47" i="2"/>
  <c r="K48" i="2"/>
  <c r="K49" i="2"/>
  <c r="K50" i="2"/>
  <c r="K51" i="2"/>
  <c r="K52" i="2"/>
  <c r="K53" i="2"/>
  <c r="G45" i="2"/>
  <c r="G46" i="2"/>
  <c r="G47" i="2"/>
  <c r="G48" i="2"/>
  <c r="G49" i="2"/>
  <c r="G50" i="2"/>
  <c r="G51" i="2"/>
  <c r="G52" i="2"/>
  <c r="G53" i="2"/>
  <c r="P47" i="2"/>
  <c r="Q47" i="2" s="1"/>
  <c r="P48" i="2"/>
  <c r="Q48" i="2" s="1"/>
  <c r="P49" i="2"/>
  <c r="Q49" i="2" s="1"/>
  <c r="P50" i="2"/>
  <c r="Q50" i="2" s="1"/>
  <c r="P51" i="2"/>
  <c r="Q51" i="2" s="1"/>
  <c r="P52" i="2"/>
  <c r="Q52" i="2" s="1"/>
  <c r="P53" i="2"/>
  <c r="Q53" i="2" s="1"/>
  <c r="K36" i="2"/>
  <c r="K37" i="2"/>
  <c r="K38" i="2"/>
  <c r="K39" i="2"/>
  <c r="K40" i="2"/>
  <c r="K41" i="2"/>
  <c r="K42" i="2"/>
  <c r="K43" i="2"/>
  <c r="K44" i="2"/>
  <c r="G36" i="2"/>
  <c r="G37" i="2"/>
  <c r="G38" i="2"/>
  <c r="G39" i="2"/>
  <c r="G40" i="2"/>
  <c r="G41" i="2"/>
  <c r="G42" i="2"/>
  <c r="G43" i="2"/>
  <c r="G44" i="2"/>
  <c r="H198" i="2" l="1"/>
  <c r="H199" i="2"/>
  <c r="H197" i="2" l="1"/>
  <c r="K29" i="2" l="1"/>
  <c r="K30" i="2"/>
  <c r="K31" i="2"/>
  <c r="K32" i="2"/>
  <c r="K33" i="2"/>
  <c r="K34" i="2"/>
  <c r="K35" i="2"/>
  <c r="G29" i="2"/>
  <c r="G30" i="2"/>
  <c r="G31" i="2"/>
  <c r="G32" i="2"/>
  <c r="G33" i="2"/>
  <c r="G34" i="2"/>
  <c r="G3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P29" i="2"/>
  <c r="Q29" i="2" s="1"/>
  <c r="P30" i="2"/>
  <c r="Q30" i="2" s="1"/>
  <c r="P31" i="2"/>
  <c r="Q31" i="2" s="1"/>
  <c r="P32" i="2"/>
  <c r="Q32" i="2" s="1"/>
  <c r="P33" i="2"/>
  <c r="Q33" i="2" s="1"/>
  <c r="P34" i="2"/>
  <c r="Q34" i="2" s="1"/>
  <c r="P35" i="2"/>
  <c r="Q35" i="2" s="1"/>
  <c r="Q36" i="2"/>
  <c r="P37" i="2"/>
  <c r="Q37" i="2" s="1"/>
  <c r="P38" i="2"/>
  <c r="Q38" i="2" s="1"/>
  <c r="P39" i="2"/>
  <c r="Q39" i="2" s="1"/>
  <c r="Q40" i="2"/>
  <c r="P41" i="2"/>
  <c r="Q41" i="2" s="1"/>
  <c r="Q42" i="2"/>
  <c r="Q43" i="2"/>
  <c r="P44" i="2"/>
  <c r="Q44" i="2" s="1"/>
  <c r="P45" i="2"/>
  <c r="Q45" i="2" s="1"/>
  <c r="P46" i="2"/>
  <c r="Q46" i="2" s="1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P3" i="2"/>
  <c r="Q3" i="2" s="1"/>
  <c r="P4" i="2"/>
  <c r="Q4" i="2" s="1"/>
  <c r="P5" i="2"/>
  <c r="Q5" i="2" s="1"/>
  <c r="P6" i="2"/>
  <c r="Q6" i="2" s="1"/>
  <c r="P7" i="2"/>
  <c r="Q7" i="2" s="1"/>
  <c r="P8" i="2"/>
  <c r="Q8" i="2" s="1"/>
  <c r="P9" i="2"/>
  <c r="Q9" i="2" s="1"/>
  <c r="P10" i="2"/>
  <c r="Q10" i="2" s="1"/>
  <c r="P11" i="2"/>
  <c r="Q11" i="2" s="1"/>
  <c r="P12" i="2"/>
  <c r="Q12" i="2" s="1"/>
  <c r="P13" i="2"/>
  <c r="Q13" i="2" s="1"/>
  <c r="P14" i="2"/>
  <c r="Q14" i="2" s="1"/>
  <c r="P15" i="2"/>
  <c r="Q15" i="2" s="1"/>
  <c r="P2" i="2"/>
  <c r="Q2" i="2" s="1"/>
  <c r="K2" i="2"/>
  <c r="G2" i="2"/>
  <c r="N197" i="2" l="1"/>
  <c r="L197" i="2"/>
  <c r="M197" i="2"/>
  <c r="J197" i="2"/>
  <c r="N199" i="2"/>
  <c r="M199" i="2"/>
  <c r="L199" i="2"/>
  <c r="J199" i="2"/>
  <c r="N198" i="2"/>
  <c r="M198" i="2"/>
  <c r="L198" i="2"/>
  <c r="J198" i="2"/>
</calcChain>
</file>

<file path=xl/sharedStrings.xml><?xml version="1.0" encoding="utf-8"?>
<sst xmlns="http://schemas.openxmlformats.org/spreadsheetml/2006/main" count="1185" uniqueCount="439">
  <si>
    <t>Dövlət qurumunun adı</t>
  </si>
  <si>
    <t>Üzvün soyadı, adı, atasının adı</t>
  </si>
  <si>
    <t>Təvəllüd</t>
  </si>
  <si>
    <t>İctimai Şurada vəzifəsi</t>
  </si>
  <si>
    <t>Təmsil etdiyi təşkilat</t>
  </si>
  <si>
    <t>Daxili İşlər Nazirliyi yanında İctimai Şura</t>
  </si>
  <si>
    <t>Məmmədova Sevda Daşdəmir qızı</t>
  </si>
  <si>
    <t>katib</t>
  </si>
  <si>
    <t xml:space="preserve">Əmirhüseynova Mahirə İmanqulu qızı </t>
  </si>
  <si>
    <t>üzv</t>
  </si>
  <si>
    <t>Səfərova Gülayə İsmayıl qızı</t>
  </si>
  <si>
    <t xml:space="preserve">Zeynalova Mehriban Heydərəli qızı </t>
  </si>
  <si>
    <t>Hüseynova Məhsəti Əli qızı</t>
  </si>
  <si>
    <t xml:space="preserve"> Hüseynli Vüsalə Zahid qızı</t>
  </si>
  <si>
    <t xml:space="preserve"> Ekologiya və Təbii Sərvətlər Nazirliyi yanında İctimai Şura</t>
  </si>
  <si>
    <t xml:space="preserve"> Ağababayeva Tükəzban Nahin qızı</t>
  </si>
  <si>
    <t xml:space="preserve"> Ağayeva Zərxanım Tofiq qızı</t>
  </si>
  <si>
    <t>Sultan-zadə Firuzə Vəhdət qızı</t>
  </si>
  <si>
    <t xml:space="preserve">Abdullayeva Mehriban Əli qızı </t>
  </si>
  <si>
    <t>sədr müavini</t>
  </si>
  <si>
    <t>Ədliyyə Nazirliyi yanında İctimai Şura</t>
  </si>
  <si>
    <t xml:space="preserve">Bənənyarlı Səadət İzzət qızı </t>
  </si>
  <si>
    <t>sədr</t>
  </si>
  <si>
    <t>Tahirova Zalihə İsax qızı</t>
  </si>
  <si>
    <t>Əmək və Əhalinin Sosial Müdafiəsi Nazirliy yanında İctimai Şura</t>
  </si>
  <si>
    <t>Mahmudova Ramilə Rasim qızı</t>
  </si>
  <si>
    <t>Rzazadə İradə Bağır qızı</t>
  </si>
  <si>
    <t>Fövqəladə Hallar Nazirliyi yanında İctimai Şura</t>
  </si>
  <si>
    <t>Abbasova Vəfa Zahid qızı</t>
  </si>
  <si>
    <t xml:space="preserve"> Abışova Vüsalə Mahir qızı </t>
  </si>
  <si>
    <t xml:space="preserve"> Bayramlı Dinara Dmitriy qızı</t>
  </si>
  <si>
    <t>Gənclər və İdman Nazirliyi yanında İctimai Şura</t>
  </si>
  <si>
    <t>Məmmədova Aynur</t>
  </si>
  <si>
    <t>19.12.1981</t>
  </si>
  <si>
    <t>Ələsgərova Nigar</t>
  </si>
  <si>
    <t>Şıxəliyeva Nuranə</t>
  </si>
  <si>
    <t>10.08.1986</t>
  </si>
  <si>
    <t>İqtisadiyyat Nazirliyi yanında İctimai Şura</t>
  </si>
  <si>
    <t xml:space="preserve"> Babayeva Səkinə Rəşid qızı </t>
  </si>
  <si>
    <t>Mədəniyyət Nazirliyi yanında İctimai Şura</t>
  </si>
  <si>
    <t xml:space="preserve">Nəzərova Adilə Həsən qızı 
</t>
  </si>
  <si>
    <t>Mustafayeva Samirə Vəli qızı </t>
  </si>
  <si>
    <t>Bəbirova Ülviyyə Firudin qızı </t>
  </si>
  <si>
    <t>Rəqəmsal inkişaf və nəqliyyat nazirliyi yanında İctimai Şura</t>
  </si>
  <si>
    <t>Məhərrəmova Elnarə Aşır qızı</t>
  </si>
  <si>
    <t>Səhiyyə Nazirliyi yanında İctimai Şura</t>
  </si>
  <si>
    <t xml:space="preserve">Nəbiyeva Ziba Vasif qızı </t>
  </si>
  <si>
    <t xml:space="preserve">Sultanova Yeganə Teymur qızı </t>
  </si>
  <si>
    <t>Elm və Təhsil Nazirliyi yanında İctimai Şura</t>
  </si>
  <si>
    <t xml:space="preserve">Məmmədova  Pərvanə 
 </t>
  </si>
  <si>
    <t>Ailə, Qadın və Uşaq Problemləri üzrə Dövlət Komitəsi yanında İctimai Şura</t>
  </si>
  <si>
    <t xml:space="preserve">İsmayılova Nailə İsgəndər qızı </t>
  </si>
  <si>
    <t xml:space="preserve">Zülfüqarova Aynur Vaqif qızı </t>
  </si>
  <si>
    <t>Kərimova Səbinə Aqil qızı</t>
  </si>
  <si>
    <t>Cəfərova Mətanət  Əskərqızı</t>
  </si>
  <si>
    <t xml:space="preserve">Məhərrəmova Elnarə Aşir qızı </t>
  </si>
  <si>
    <t>Mustafayeva Samirə Vəli qızı</t>
  </si>
  <si>
    <t>Məmmədova Büllur Cavad qızı</t>
  </si>
  <si>
    <t xml:space="preserve">Nəsirova İradə Polad qızı 
</t>
  </si>
  <si>
    <t>Əliyeva Arzu  Babaxan qızı</t>
  </si>
  <si>
    <t>Dini Qurumlarla İş üzrə Dövlət Komitəsi yanında İctimai Şura</t>
  </si>
  <si>
    <t xml:space="preserve">Alızadə Sevinc Əsgərxan qızı </t>
  </si>
  <si>
    <t xml:space="preserve">Hüseynova Məhsəti Əli qızı </t>
  </si>
  <si>
    <t xml:space="preserve">Qəribova Nərminə Şərif qızı </t>
  </si>
  <si>
    <t xml:space="preserve">Məmmədova Büllur Cavad qızı </t>
  </si>
  <si>
    <t>Dövlət Gömrük Komitəsi yanında İctimai Şura</t>
  </si>
  <si>
    <t>İsmayılzadə Aytac Sədrəddin qızı</t>
  </si>
  <si>
    <t>Əhmədzadə Xanım Ağamirzə qızı</t>
  </si>
  <si>
    <t>Vəliyeva Xatirə Yusif qızı</t>
  </si>
  <si>
    <t>Nəsirova İradə Polad</t>
  </si>
  <si>
    <t>Dadaşova Şərqiyə Ənvər qızı</t>
  </si>
  <si>
    <t>Nəsibova Bəsti Mahmud qızı</t>
  </si>
  <si>
    <t>Dövlət Miqrasiya Xidməti yanında İctimai Şura</t>
  </si>
  <si>
    <t xml:space="preserve">Hüseynova Məhsəti Əli qızı  </t>
  </si>
  <si>
    <t>Gözəlova Günel Salam qızı</t>
  </si>
  <si>
    <t>Qida Təhlükəsizliyi Agentliyi yanında İctimai Şura</t>
  </si>
  <si>
    <t>Zülfüqarlı Aytac Sədrəddin qızı</t>
  </si>
  <si>
    <t>Dövlət Şəhərsalma və Arxitektura Komitəsi yanında İctimai Şura</t>
  </si>
  <si>
    <t>Novruzzadə Şeyda Natiq qızı</t>
  </si>
  <si>
    <t>Məmmədova Gülçöhrə Hüseyn qızı</t>
  </si>
  <si>
    <t>Novruzova Rəna Məmməd qızı</t>
  </si>
  <si>
    <t>yaş</t>
  </si>
  <si>
    <t>ictimai şura üzvlərinin sayı</t>
  </si>
  <si>
    <t>kişilərin sayı</t>
  </si>
  <si>
    <t>qadınların sayı</t>
  </si>
  <si>
    <t>qadınların sayı fazilə</t>
  </si>
  <si>
    <t>vəzifə sayı</t>
  </si>
  <si>
    <t>Vəzifə olan Kişilər</t>
  </si>
  <si>
    <t>Vıəzifədə olan qadınlar</t>
  </si>
  <si>
    <t>Vəzifədə olan qadınlar (fazilə)</t>
  </si>
  <si>
    <t>Mehtiyeva Rahilə İbrahim qızı</t>
  </si>
  <si>
    <t>“Sosial-İqtisadi və Ekoloji İnkişaf” İctimai Birliyi</t>
  </si>
  <si>
    <t>"Təmiz Dünya” Qadınlara Yardım İctimai Birliyi</t>
  </si>
  <si>
    <t>icraçı direktor</t>
  </si>
  <si>
    <t>"Mərhəmət" Kimsəsizlərə Yardım” İctimai Birliyi</t>
  </si>
  <si>
    <t>"İslahatçı qadınlar və innovasiyalar" İctimai Birliyi</t>
  </si>
  <si>
    <t>“Ekosfera” Ekoloji-sosial Mərkəzi İctimai Birliyi</t>
  </si>
  <si>
    <t>Beynəlxalq İnsan Hüquqları Cəmiyyəti Azərbaycan Milli Bölməsi</t>
  </si>
  <si>
    <t>Azərbaycan İnsan Hüquqları Müdafiə Mərkəzi</t>
  </si>
  <si>
    <t>“İnklüziv Cəmiyyət Naminə Əlilliyi Olan Şəxslərə Dəstək“ İctimai Birliyi</t>
  </si>
  <si>
    <t>“Vətəndaşların Sosial Rifahı Naminə” İctimai Birliyi</t>
  </si>
  <si>
    <t>“Azərbaycan Qadınları Respublika Cəmiyyəti” İctimai Birliyi</t>
  </si>
  <si>
    <t xml:space="preserve">"APA Media Group" şirkəti
</t>
  </si>
  <si>
    <t>“SAF Həyat Naminə” Gənclər İctimai Birliyi</t>
  </si>
  <si>
    <t>"Odlar Yurdu" Gənclər İctimai Birliyi</t>
  </si>
  <si>
    <t>Azərbaycan Döyüş Federasiyaları Assosiasiyası</t>
  </si>
  <si>
    <t>“Regional Sosial-İqtisadi İnkişaf üzrə Maarifləndirmə” İctimai Birliyi</t>
  </si>
  <si>
    <t>“İnkişafa doğru Qadın Təşəbbüsü” İctimai Birliyi</t>
  </si>
  <si>
    <t xml:space="preserve"> “Azərbaycan Diabet Liqası” İctimai Birliyi</t>
  </si>
  <si>
    <t>təsisçi</t>
  </si>
  <si>
    <t>Azərbaycan Gənc Müəllimlər Assosiasiyası</t>
  </si>
  <si>
    <t>ekspert</t>
  </si>
  <si>
    <t xml:space="preserve"> “Ümidli gələcək” Sosial Təşəbbüslər İctimai Birliyi</t>
  </si>
  <si>
    <t>“Gənc Diplomatların Peşəkarlığının İnkişafına dəstək” İctimai Birliyi</t>
  </si>
  <si>
    <t>“Davamlı Turizmin İnkişafına Dəstək” İctimai Birliyi</t>
  </si>
  <si>
    <t>“Gənclərin Anti-Narkomaniya” İctimai Birliyi</t>
  </si>
  <si>
    <t>"Qadın və Uşaqqların İnnovativ Mariflənd irilməsinə Dəstək" İctimai Birliyi</t>
  </si>
  <si>
    <t>"Gənclərin Töhvəsi" İctimai Birliyi</t>
  </si>
  <si>
    <t xml:space="preserve">"Hüquqşünas Qadınlar Assosiasiyası" İctimai Birliyi
</t>
  </si>
  <si>
    <t xml:space="preserve">“ Xankəndi” Məcburi Köçkünlərə Dəstək İctimai Birliyi
</t>
  </si>
  <si>
    <t>"Regional Gender Mərkəzi" İctimai Birliyi</t>
  </si>
  <si>
    <t>“Gənclərin Töhfəsi” İctimai Birliyi</t>
  </si>
  <si>
    <t>“Jurnalist Sənətkarlığının İnkişafına Dəstək” İctimai Birliyi</t>
  </si>
  <si>
    <t>yaş qrup</t>
  </si>
  <si>
    <t>Təşkilatda vəzifəsi</t>
  </si>
  <si>
    <t xml:space="preserve"> Nuriyev Əliməmməd Mali oğlu</t>
  </si>
  <si>
    <t>Kazımov Xalid  Vahid oğlu</t>
  </si>
  <si>
    <t xml:space="preserve">Zeyni Rauf Xurşud oğlu </t>
  </si>
  <si>
    <t>Muradov Elməddin Nadir oğlu</t>
  </si>
  <si>
    <t>Nurməmmədov Araz Mayıl oğlu</t>
  </si>
  <si>
    <t>Abdulkərimov Arzuman Səid oğlu</t>
  </si>
  <si>
    <t>Becanov Rəfail Zəkəriyyə oğlu</t>
  </si>
  <si>
    <t>"Konstitusiya” Araşdırmalar fondu</t>
  </si>
  <si>
    <t xml:space="preserve"> “Regional İnsan Hüquqları və Media Mərkəzi” İctimai Birliyi</t>
  </si>
  <si>
    <t xml:space="preserve"> “Sosial iqtisadi inkişaf uğrunda ictimai birliyi</t>
  </si>
  <si>
    <t xml:space="preserve"> “XXI Əsrin Qadınları” ictimai birliyi</t>
  </si>
  <si>
    <t>“Ailə Dünyası” Ailələrə Hüquqi Yardım İctimai Birliyi</t>
  </si>
  <si>
    <t>"Bakı Qeyri-Hökümət Təşkilatlarının Resurs və Təlim Mərkəzi" İctimai Birliyi</t>
  </si>
  <si>
    <t xml:space="preserve">“Gənc Diplomatların Peşəkarlığının İnkişafına Dəstək”  İctimai Birliyi
</t>
  </si>
  <si>
    <t>“Jurnalistika və İnkişaf Mərkəzi” İctimai Birliyi</t>
  </si>
  <si>
    <t>"Gender Bərabərliyi" İctimai Birliyi</t>
  </si>
  <si>
    <t>"Hilal" Sosial Araşdırmalar İctimai Birliyi</t>
  </si>
  <si>
    <t>"İnsan Hüquqları və Maarifçilik”  İctimai Birliyi</t>
  </si>
  <si>
    <t>İcraçı direktor</t>
  </si>
  <si>
    <t>Столбец1</t>
  </si>
  <si>
    <t>cins</t>
  </si>
  <si>
    <t>Kişi</t>
  </si>
  <si>
    <t>Qadın</t>
  </si>
  <si>
    <t>Məmmədov Amin Fəramiz oğlu</t>
  </si>
  <si>
    <t xml:space="preserve"> Bayramov Muqabil Tofiq oğlu</t>
  </si>
  <si>
    <t xml:space="preserve"> Yusifov Elman Fərhad oğlu</t>
  </si>
  <si>
    <t xml:space="preserve"> Əsgərov Elşad Köçəri oğlu</t>
  </si>
  <si>
    <t xml:space="preserve"> Abbasov Rövşən Xanış oğlu</t>
  </si>
  <si>
    <t>İsrafilov Zurab Sabir oğlu</t>
  </si>
  <si>
    <t xml:space="preserve">Dostiyari Emin Nadir oğlu
</t>
  </si>
  <si>
    <t>Abiyev  Yusif Tahir oğlu</t>
  </si>
  <si>
    <t>Poladov Yusif Canəli oğlu</t>
  </si>
  <si>
    <t xml:space="preserve">Kərimli Kənan İnqilab oğlu
</t>
  </si>
  <si>
    <t xml:space="preserve"> “Sudan istifadə sahəsində mütəxəssislər” İctimai Birliyi </t>
  </si>
  <si>
    <t xml:space="preserve">“Azərbaycan Kartoqrafları İctimai Birliyi </t>
  </si>
  <si>
    <t xml:space="preserve">"Eco Hub” Ekoloji Təşəbbüslərə Dəstək İctimai Birliyi </t>
  </si>
  <si>
    <t xml:space="preserve">IDEA İctimai Birliyi </t>
  </si>
  <si>
    <t xml:space="preserve">Ekostil-Azərbaycan” Təbiəti Mühafizə İctimai Birliyi </t>
  </si>
  <si>
    <t xml:space="preserve">“Bioloji Müxtəliflik Mərkəzi” İctimai Birliyi </t>
  </si>
  <si>
    <t>“Sağlam həyata doğru” Ekoloji İctimai Birliyi</t>
  </si>
  <si>
    <t>“Azərbaycan Təbiəti Mühafizəsi Cəmiyyəti” İctimai Birliyi</t>
  </si>
  <si>
    <t>“Azərbaycan qida və içki sənayeçiləri Assosiasiyası” İctimai Birliyi</t>
  </si>
  <si>
    <t>“Azərbaycan Botaniklər Cəmiyyəti” İctimai Birliyi</t>
  </si>
  <si>
    <t>“Qırmızı ürəklər” Fondu</t>
  </si>
  <si>
    <t>Gənclərin tərəqqisinə dəstək” İctimai Birliyi</t>
  </si>
  <si>
    <t>Vitse prezident</t>
  </si>
  <si>
    <t>Energetika  Nazirliyi yanında İctimai Şura</t>
  </si>
  <si>
    <t xml:space="preserve">Nəsirov Şaban Fəxrəddin oğlu </t>
  </si>
  <si>
    <t xml:space="preserve">Həsənov Samir Hüseynağa oğlu </t>
  </si>
  <si>
    <t xml:space="preserve">Əliyev Ramil Arif oğlu </t>
  </si>
  <si>
    <t>Əzəmmədov Seymur Firidun oğlu</t>
  </si>
  <si>
    <t>Həsənov Sadiq Hüseyn oğlu</t>
  </si>
  <si>
    <t>Mehdiyev Rəşad Azad oğlu</t>
  </si>
  <si>
    <t>“İctimai İştirakçılığın Dəstəklənməsi” İctimai Birliyi</t>
  </si>
  <si>
    <t>“Demokratik Cəmiyyət və Qadın Hüquqlarının Müdafiəsi” İctimai Birliyi</t>
  </si>
  <si>
    <t>“Ulduz” informasiya - kommunikasiya texnologiyaları sahəsində maarifləndirmə İctimai Birliyi</t>
  </si>
  <si>
    <t>“İnkişafa və İslahatlara Dəstək” İctimai Birliyi</t>
  </si>
  <si>
    <t>“Jurnalistlərin İqtisadi Araşdırmalarının Təhlili” İctimai Birliy</t>
  </si>
  <si>
    <t xml:space="preserve">“Sağlam Həyata Doğru” İctimai Birliyi
</t>
  </si>
  <si>
    <t xml:space="preserve"> “Gilavar Foto Klubu” İctimai Birliyi</t>
  </si>
  <si>
    <t>Qənizadə Çingiz Aşralı oğlu</t>
  </si>
  <si>
    <t>Məmmədov Sahib Məlik oğlu</t>
  </si>
  <si>
    <t>Camalov Şahin Vəkilağa oğlu</t>
  </si>
  <si>
    <t>Seyidzadə Zaur Mirtağı oğlu</t>
  </si>
  <si>
    <t>Abbasbəyli Əhməd Nəbi oğlu</t>
  </si>
  <si>
    <t xml:space="preserve"> Demokratiya və İnsan Hüquqları Komitəsi</t>
  </si>
  <si>
    <t xml:space="preserve"> Vətəndaşların Əmək Hüquqlarını Müdafiə Liqasının İcraiyyə Komitəsi</t>
  </si>
  <si>
    <t xml:space="preserve">Azərbaycan Milli Qeyri-Hökumət Təşkilatları Forumu
</t>
  </si>
  <si>
    <t>“İnsan hüquqları XXI əsr – Azərbaycan” Fondu</t>
  </si>
  <si>
    <t>"Zaur” əlillərin xeyriyyə ictimai birliyi</t>
  </si>
  <si>
    <t>“Cəmiyyətin İnkişafı Mərkəzi” İctimai Birliyi</t>
  </si>
  <si>
    <t>prezident</t>
  </si>
  <si>
    <t>Məmmədov Elşad Yaqub oğlu</t>
  </si>
  <si>
    <t xml:space="preserve"> Məmmədzadə Bəhruz Qasım oğlu</t>
  </si>
  <si>
    <t>Həsənli Emin Əliyar oğlu</t>
  </si>
  <si>
    <t>Qasımov Rey Kərim oğlu</t>
  </si>
  <si>
    <t>Zəkiyev İlham Əzizağa oğlu</t>
  </si>
  <si>
    <t>Əzimzadə Aslan Cavid oğlu</t>
  </si>
  <si>
    <t>qadın</t>
  </si>
  <si>
    <t>"Ümman” Əlilliyi olan Uşaqlara Qayğı İctimai Birliyi</t>
  </si>
  <si>
    <t xml:space="preserve">"Xüsusi təyinatlıların Qaziləri, Şəhid Ailələri və Veteranları" İctimai Birliyi </t>
  </si>
  <si>
    <t xml:space="preserve">“Tərxis Olunmuş Hərbçilərin Gəncləri Maarifləndirmə” İctimai Birliyi
</t>
  </si>
  <si>
    <t>“Qarabağ Qaziləri” İctimai Birliyi</t>
  </si>
  <si>
    <t>“Vətəndaşların Əmək Hüquqlarını Müdafiə Liqası”</t>
  </si>
  <si>
    <t>Milli Paralimpiya Komitəsi</t>
  </si>
  <si>
    <t>“Mərhəmət” Kimsəsizlərə Yardım” İctimai Birliyi</t>
  </si>
  <si>
    <t xml:space="preserve"> vitse-prezident</t>
  </si>
  <si>
    <t xml:space="preserve">Hacızadə Fuad Mahmud oğlu </t>
  </si>
  <si>
    <t>İsmayılov Mehman Heydər oğlu</t>
  </si>
  <si>
    <t xml:space="preserve"> Məmmədov Məhəmməd Qurban oğlu</t>
  </si>
  <si>
    <t xml:space="preserve">Cürənov Ramiz Mikayıl oğlu </t>
  </si>
  <si>
    <t>Ədilzadə Ədil Tahir oğlu</t>
  </si>
  <si>
    <t>Əliyev Azad Yusif oğlu</t>
  </si>
  <si>
    <t xml:space="preserve"> Fərzəliyev Sahib Abduləli oğlu </t>
  </si>
  <si>
    <t xml:space="preserve">Həsənli Emin Əliyar oğlu </t>
  </si>
  <si>
    <t>Qafarov Emil Kamil oğlu</t>
  </si>
  <si>
    <t xml:space="preserve">Mərdanov İlham İldırım oğlu </t>
  </si>
  <si>
    <t xml:space="preserve"> Rəhimli Davud Səid oğlu </t>
  </si>
  <si>
    <t>Beynəlxalq Ekoenergetika Akademiyası</t>
  </si>
  <si>
    <t>Azərbaycan Respublikasının Fövqəladə Hallar Nazirliyi işçilərinin Həmkarlar İttifaqı</t>
  </si>
  <si>
    <t xml:space="preserve"> “Gənclərin İnkişafına Dəstək” İctimai Birliyi</t>
  </si>
  <si>
    <t>“Rəvan” Gəncliyə Dəstək İctimai Birliyi</t>
  </si>
  <si>
    <t>Azərbaycan Skautlar Assosiyasiyası İctimai Birliyi</t>
  </si>
  <si>
    <t>“Potensial” Sumqayıt mütəxəssislər birliyi</t>
  </si>
  <si>
    <t>“Tərxis Olunmuş Hərbçilərin Gəncləri Maarifləndirmə“ İctimai Birliyi</t>
  </si>
  <si>
    <t>"Yaşıl Tikintiyə Dəstək" İctimai Birliyi</t>
  </si>
  <si>
    <t>“Çevrə” Davamlı İnkişafa Yardım İctimai Birliyi</t>
  </si>
  <si>
    <t xml:space="preserve"> “Əlil Təşkilatları İttifaqı” ictimai birliyi</t>
  </si>
  <si>
    <t>Vitse-prezident</t>
  </si>
  <si>
    <t>Baş direktor</t>
  </si>
  <si>
    <t xml:space="preserve">“Yeni həyat-iqtisadi inkişaf” İctimai Birliyi </t>
  </si>
  <si>
    <t>Əliyev Azər</t>
  </si>
  <si>
    <t>Manaflı Azad</t>
  </si>
  <si>
    <t>Məmmədov Arif</t>
  </si>
  <si>
    <t>Cavanşir İntiqam</t>
  </si>
  <si>
    <t>Əsgərli Hüseyn</t>
  </si>
  <si>
    <t>Paşayev Niyaməddin</t>
  </si>
  <si>
    <t>Hidayətov Coşğun</t>
  </si>
  <si>
    <t>Əliyev Elnur</t>
  </si>
  <si>
    <t>Vəliyev Asim</t>
  </si>
  <si>
    <t>Əhmədov Cəsarət</t>
  </si>
  <si>
    <t>Məmmədov Elnur</t>
  </si>
  <si>
    <t>Azərbaycan Respublikası Gənclər Təşkilatları Milli Şurası</t>
  </si>
  <si>
    <t>"İsmayıllı İntellektual oyunlar klubu" İctimai Birliyi</t>
  </si>
  <si>
    <t>Azərbaycan Karate-do Federasiyaları Assosiasiyası</t>
  </si>
  <si>
    <t>Dünya Gənc Türk Yazarlar Birliyi</t>
  </si>
  <si>
    <t xml:space="preserve"> "Əlilliyi Olan Uşaq və Gənclərin İdmana İnteqrasiyası" İB
</t>
  </si>
  <si>
    <t>"Gəncliyin Təşəbbüsü Maarifləndirmə" İctimai Birliyi</t>
  </si>
  <si>
    <t xml:space="preserve"> "Azərbaycan Demokratik Tələbə Gənclər Təşkilatı" İB</t>
  </si>
  <si>
    <t xml:space="preserve"> Azərbaycan Taekvondo Federasiyası
</t>
  </si>
  <si>
    <t xml:space="preserve"> "Böyük Qayıdış" Gənclər Təşkilatı</t>
  </si>
  <si>
    <t>Ağsu Futbol Klubu</t>
  </si>
  <si>
    <t xml:space="preserve"> "Gənclərin Töhvəsi" İctimai Birliyi</t>
  </si>
  <si>
    <t>Azərbaycan Qol Güləşi Federasiyası</t>
  </si>
  <si>
    <t>“Autizm Assosiasiyası” İctimai Birliyi</t>
  </si>
  <si>
    <t xml:space="preserve">Muradov Ədalət Cəlal oğlu </t>
  </si>
  <si>
    <t xml:space="preserve">Nuriyev Zakir Əlibala oğlu </t>
  </si>
  <si>
    <t xml:space="preserve">Qaraşov Fərhad Arif oğlu </t>
  </si>
  <si>
    <t>Ağayev Rövşən Əli oğlu</t>
  </si>
  <si>
    <t>Azadov Elnur İlyas oğlu</t>
  </si>
  <si>
    <t>Həsənov Rəşad Hidayət oğlu</t>
  </si>
  <si>
    <t xml:space="preserve"> Kərimov Nuran Qüdrət oğlu </t>
  </si>
  <si>
    <t xml:space="preserve">Nuriyev Əliməmməd Mali oğlu </t>
  </si>
  <si>
    <t>Vəliyev İlqar Əflatun oğlu</t>
  </si>
  <si>
    <t xml:space="preserve">ADİU Həmkarlar İttifaqı </t>
  </si>
  <si>
    <t xml:space="preserve">Azərbaycan Banklar Assosiasiyası </t>
  </si>
  <si>
    <t>“Azərbaycan Nar İstehsalçıları və İxracatçıları Assosiasiyası” İctimai Birliyi</t>
  </si>
  <si>
    <t>"İqtisadi Təşəbbüslərə Yardım” ictimai Birliyi</t>
  </si>
  <si>
    <t xml:space="preserve">"Rieltorlar assosiasiyası” ictimai birliyi </t>
  </si>
  <si>
    <t xml:space="preserve">“Azərbaycanda Qadın Sahibkarlığının İnkişafı Assosiasiyası” İctimai birliyi </t>
  </si>
  <si>
    <t>İqtisadi və Sosial İnkişaf Mərkəzi” İctimai Birliyi</t>
  </si>
  <si>
    <t>“Azərbaycanda Amerika Ticarət Palatası” ictimai birliyi</t>
  </si>
  <si>
    <t xml:space="preserve">“Şəffaflıq - Azərbaycan” Korrupsiyaya Qarşı Mübarizə İctimai Birliyi - 
</t>
  </si>
  <si>
    <t>Vətəndaşların təşəbbüs qrupu</t>
  </si>
  <si>
    <t>prezidenti</t>
  </si>
  <si>
    <t>Столбец2</t>
  </si>
  <si>
    <t xml:space="preserve">Cəfərov Nizami Qulu oğlu </t>
  </si>
  <si>
    <t xml:space="preserve"> Yolçuyev  Əkbər Mehdi oğlu(Qoşalı)</t>
  </si>
  <si>
    <t>Qədirov Vüqar Kərim oğlu </t>
  </si>
  <si>
    <t>Allahyarlı  Nihad Vüqar oğlu</t>
  </si>
  <si>
    <t>Əhmədov Xanoğlan Əlüseyn oğlu, </t>
  </si>
  <si>
    <t xml:space="preserve">Salayev Ayaz Ramiz oğlu </t>
  </si>
  <si>
    <t xml:space="preserve"> "Aydınlar Ocağı” Humanitar İctimai Birliyi</t>
  </si>
  <si>
    <t xml:space="preserve"> “DAVAM” Gənclər Hərəkatı ictimai birliyi</t>
  </si>
  <si>
    <t>"Kitab evi" ictimai birliyi</t>
  </si>
  <si>
    <t>“Media və mülki cəmiyyət” İctimai Birliyi</t>
  </si>
  <si>
    <t>vətəndaşların təşəbbüs qrupu</t>
  </si>
  <si>
    <t xml:space="preserve"> "Mədəniyyət Könüllüləri" ictimai birliyi</t>
  </si>
  <si>
    <t>Azərbaycan Yazıçılar Birliyi</t>
  </si>
  <si>
    <t>Dünya gənc türk yazarlar birliyi</t>
  </si>
  <si>
    <t>Azad Həmfikirlər" Gənclərin Maarifləndirilməsi İctimai Birliyi</t>
  </si>
  <si>
    <t>Abasbəyli Siruz Hüseyn oğlu</t>
  </si>
  <si>
    <t>Eyyubov Fərhad Çinar oğlu</t>
  </si>
  <si>
    <t>Qurbanov Qalib İslam oğlu</t>
  </si>
  <si>
    <t>Kazımov Fərid Fərman oğlu</t>
  </si>
  <si>
    <t>Mehdiyev Nürəddin Səftər oğlu</t>
  </si>
  <si>
    <t>Pərdəşünas Fərid Bayram oğlu</t>
  </si>
  <si>
    <t>Osman Gündüz Mehdi oğlu</t>
  </si>
  <si>
    <t>Nəbiyev Qalib Təsim oğlu</t>
  </si>
  <si>
    <t>“Rabitə və İnformasiya Texnologiyaları Mütəxəssisləri” İctimai Birliyi</t>
  </si>
  <si>
    <t xml:space="preserve"> “Müstəqil Nəqliyyatçılar Məsləhət və İnformasiya” İctimai Birliyi</t>
  </si>
  <si>
    <t xml:space="preserve"> “Azərbaycan İnternet Cəmiyyəti”</t>
  </si>
  <si>
    <t>“Azərbaycan İnnovasiyaların İxracı Konsorsiumu” İctimai Birliyi</t>
  </si>
  <si>
    <t>"Virtual Qarabağ” Kommunikasiya Texnologiyaları Gənclər İctimai Birliyin</t>
  </si>
  <si>
    <t>“Elektron Sosial Aktivlik Sistemi Könüllüləri” İctimai Birliyi</t>
  </si>
  <si>
    <t>“Multimedia İnformasiya Sistemləri və Texnologiyaları Mərkəzi” İctimai Birliyi</t>
  </si>
  <si>
    <t>“Sosial-İqtisadi İnkişafa Dəstək” İctimai Birliyi</t>
  </si>
  <si>
    <t xml:space="preserve"> direktor</t>
  </si>
  <si>
    <t xml:space="preserve"> Salayev Rüstəm Əli oğlu</t>
  </si>
  <si>
    <t>Eyvazov Taryel Əli oğlu</t>
  </si>
  <si>
    <t xml:space="preserve">Ağayev Qorxmaz Siracəddin oğlu </t>
  </si>
  <si>
    <t>“Psixo-Sosial yardım” İctimai Birliyi</t>
  </si>
  <si>
    <t>“Azərbaycan Qarabağ müharibəsi əlilləri, veteranları və şəhid ailələri” İctimai Birliyi</t>
  </si>
  <si>
    <t>“Tibb işçilərinin hüquqi maarifləndirilməsinə yardım” İctimai Birliyi</t>
  </si>
  <si>
    <t>Əlizadə Hikmət</t>
  </si>
  <si>
    <t xml:space="preserve">Əkbərova Günay </t>
  </si>
  <si>
    <t xml:space="preserve">Kərimzadə  Orxan </t>
  </si>
  <si>
    <t xml:space="preserve">Eminli Heydər  </t>
  </si>
  <si>
    <t xml:space="preserve"> 
Əzimli Elçin </t>
  </si>
  <si>
    <t xml:space="preserve"> 
Hacıbəyli Rafael </t>
  </si>
  <si>
    <t xml:space="preserve"> 
Məhəməliyeva Sevinc</t>
  </si>
  <si>
    <t xml:space="preserve">Dünyamalıyev Rasif 
 </t>
  </si>
  <si>
    <t xml:space="preserve">
 Aşumova  Kəmalə </t>
  </si>
  <si>
    <t xml:space="preserve">
Cəfərzadə Mirzə </t>
  </si>
  <si>
    <t xml:space="preserve"> Müasir Psixoloji Dəstək İctimai Birliyi </t>
  </si>
  <si>
    <t xml:space="preserve"> “Yuva” Humanitar Mərkəzi İctimai Birliyi</t>
  </si>
  <si>
    <t>ictimai fəal</t>
  </si>
  <si>
    <t xml:space="preserve"> Azərbaycan Özəl Təhsil Müəssisələri İctimai Birliyi</t>
  </si>
  <si>
    <t xml:space="preserve"> Təhsilə Dəstək Mərkəzi İctimai Birliyi</t>
  </si>
  <si>
    <t xml:space="preserve"> Azərbaycan Respublikası Gənclər Təşkilatlarının Milli Şurası</t>
  </si>
  <si>
    <t xml:space="preserve"> Regional İnkişaf İctimai Birliyi
 </t>
  </si>
  <si>
    <t>'Bağçam'' Uşaq Bağçaları Şəbəkəsi</t>
  </si>
  <si>
    <t>Azərbaycan Təhsil İşçiləri Azad Həmkarlar İttifaqı Respublika Komitəsi</t>
  </si>
  <si>
    <t>Təsisçi</t>
  </si>
  <si>
    <t xml:space="preserve">Əkbərov  Fariz Vahid oğlu </t>
  </si>
  <si>
    <t>"Hüquqi-Sosial Yardım və Maarifləndirmə" ictimai birliyi</t>
  </si>
  <si>
    <t>"Yeni Həyat" Humanitar və Sosial Dayaq İctimai Birliyinin sədri</t>
  </si>
  <si>
    <t xml:space="preserve"> “Qadın və Uşaqların İnnovativ Maarifləndirilməsinə Dəstək” ictimai birliyi</t>
  </si>
  <si>
    <t xml:space="preserve"> "Əlilliyi olan Şəxslərin Sosial Müdafiəsinə və İnteqrasiyasına Dəstək" ictimai birliyi</t>
  </si>
  <si>
    <t>"Əsgər Ailələrinə Dəstək" İctimai Birliyi</t>
  </si>
  <si>
    <t xml:space="preserve">Azərbaycan  Respubilkası Qadınlar Cəmiyyəti </t>
  </si>
  <si>
    <t>"Regional Sosial-İqtisadi İnkişaf üzrə Maarifləndirmə" İctimai Birliyi</t>
  </si>
  <si>
    <t>“Azad Həmfikirlər” Gənclərin Maarifləndirilməsi İctimai Birliyi</t>
  </si>
  <si>
    <t>“Dünya Azərbaycanlılarının Vətənpərvərləri” İctimai Birliyi</t>
  </si>
  <si>
    <t>sədr müvani</t>
  </si>
  <si>
    <t xml:space="preserve">Şahbazlı  Fərid Tahir oğlu </t>
  </si>
  <si>
    <t xml:space="preserve">Camal  Aqil Tapdıq oğlu </t>
  </si>
  <si>
    <t xml:space="preserve">Şahverdiyev  Cavid Nadir oğlu </t>
  </si>
  <si>
    <t xml:space="preserve">Əzəmmədov  Seymur Firidun oğlu </t>
  </si>
  <si>
    <t xml:space="preserve">Abdullayev Səbuhi Eldar oğlu  </t>
  </si>
  <si>
    <t>“Zəfər” Şəhid Ailələrinə Dəstək Birliyi</t>
  </si>
  <si>
    <t>"İslahatçı Gənclər" İctimai Birliyi</t>
  </si>
  <si>
    <t>“Ortaq Dəyərlər” İctimai Birliyi</t>
  </si>
  <si>
    <t>“Azərbaycan Demokratik İslahatların İnkişafı Mərkəzi” İctimai Birliyi</t>
  </si>
  <si>
    <t>“Jurnalistlərin İqtisadi Araşdırmalarının Təhlili” İctimai Birliyi</t>
  </si>
  <si>
    <t>“Elm”  Gənclərin Sosial-İntellektual İnkişafına Dəstək İctimai Birliyi</t>
  </si>
  <si>
    <t>Əzəmmədov Hafiz Firidun oğlu</t>
  </si>
  <si>
    <t>Məmmədzadə Bəhruz Qasım oğlu</t>
  </si>
  <si>
    <t>Vəliyev Asim Nazim oğlu</t>
  </si>
  <si>
    <t>Quliyev Bəşir Şahin oğlu</t>
  </si>
  <si>
    <t>Əliyev Müqamət Süleyman oğlu</t>
  </si>
  <si>
    <t>"İnkişafa və İslahatlara Dəstək" İctimai Birliyi</t>
  </si>
  <si>
    <t>"Azərbaycan Gənc Marketoloq Reklamçılar" İctimai Birliyi</t>
  </si>
  <si>
    <t>"Xüsusi təyinatlıların Qaziləri, Şəhid Ailələri və Veteranları" İctimai Birliyi</t>
  </si>
  <si>
    <t>"Gənc Diplomatların Peşəkarlığının İnkişafına Dəstək" İctimai Birliyi</t>
  </si>
  <si>
    <t>"Azərbaycan Meyvə Tərəvəz İstehsalçıları Assosiasiyası" İctimai Birliyi</t>
  </si>
  <si>
    <t>"Gənc Vətənpərvərlər" İctimai Birliyi</t>
  </si>
  <si>
    <t xml:space="preserve">Qaçqınların və Məcburi Köçkünlərin İşləri üzrə Dövlət Komitəsi yanında İctimai Şura
</t>
  </si>
  <si>
    <t>Xəlilov Anar Əhməd oğlu</t>
  </si>
  <si>
    <t>Hüseynov Səbuhi İbrahim oğlu</t>
  </si>
  <si>
    <t>Eminov Təyyar Vahid oğlu</t>
  </si>
  <si>
    <t>Aqil Camal Tapdıq oğlu</t>
  </si>
  <si>
    <t>Əlizadə İmdad Əli oğlu</t>
  </si>
  <si>
    <t xml:space="preserve">“Sağlam İnkişaf və Maarifləndirmə"  İctimai Birliyi </t>
  </si>
  <si>
    <t xml:space="preserve">Azərbaycan Qarabağ Əliləri Müharibə Veteranları və Şəhid ailələri içtimai birliyin </t>
  </si>
  <si>
    <t xml:space="preserve">"Mərhəmət" Kimsəsizlərə Yardım İctimai Birliyi </t>
  </si>
  <si>
    <t>Azərbaycan Vətən Müharibəsi Veteranlar ictimai Birliyi</t>
  </si>
  <si>
    <t>“Mədəniyyətin və Milli Ənənələrin Təbliği” ictimai birliyi</t>
  </si>
  <si>
    <t>Ortaq Dəyərlər İctimai Birliyi</t>
  </si>
  <si>
    <t xml:space="preserve"> "Report" İnformasiya Agentliyi</t>
  </si>
  <si>
    <t xml:space="preserve"> "Gələcəyə Baxış" Avropaya İnteqrasiya ictimai birliyi</t>
  </si>
  <si>
    <t xml:space="preserve">Azərbaycanda Minadan Zərərçəkənlər Assosiasiyası  ictimai birliyi </t>
  </si>
  <si>
    <t>redaktoru</t>
  </si>
  <si>
    <t>İskəndərli Ramil Əvəz oğlu</t>
  </si>
  <si>
    <t>Əliyev Fuad Ağasi oğlu</t>
  </si>
  <si>
    <t xml:space="preserve">Kətanov Məmməd Teymur oğlu  </t>
  </si>
  <si>
    <t>Fərzəliyev Əli Vələhəd oğlu</t>
  </si>
  <si>
    <t xml:space="preserve">Vəliyev Asim Nazim oğlu </t>
  </si>
  <si>
    <t xml:space="preserve">Şükürov Adil Arif oğlu </t>
  </si>
  <si>
    <t>“Hüquqi Təhlil və Araşdırmalar” İctimai Birliyi</t>
  </si>
  <si>
    <t xml:space="preserve"> “Vətəndaş Hüquqlarının Müdafiəsinə Dəstək” İctimai Birliyi</t>
  </si>
  <si>
    <t>“Azərbaycan Qızıl Aypara Cəmiyyəti”</t>
  </si>
  <si>
    <t>“Avrasiya Hüquqşünaslar Assosiasiyası” İctimai Birliyi</t>
  </si>
  <si>
    <t>“Gənc Diplomatların Peşəkarlığının İnkişafına Dəstək” İctimai Birliyi</t>
  </si>
  <si>
    <t>“Miqrasiya Könüllüsü” İctimai Birliyi</t>
  </si>
  <si>
    <t xml:space="preserve">Səfərov Nazim Faiq oğlu </t>
  </si>
  <si>
    <t>Abbasov Pərvin Əkbər oğlu</t>
  </si>
  <si>
    <t>Abdullayev Əbdülhüseyn Məmməd oğlu</t>
  </si>
  <si>
    <t>Eyyubov Samir Kürdoğlu oğlu</t>
  </si>
  <si>
    <t>Qaraşov Fərhad Arif oğlu</t>
  </si>
  <si>
    <t>Quliyev Bəşir Şain oğlu</t>
  </si>
  <si>
    <t>Şamilov İlqar Şahvələd oğlu</t>
  </si>
  <si>
    <t>“Azərbaycan Heyvandarlıq Assosiasiyası” İctimai Birliyi</t>
  </si>
  <si>
    <t>Report</t>
  </si>
  <si>
    <t xml:space="preserve">"Qadın və Uşaqların İnnovativ Maarifləndirilməsinə Dəstək" İctimai Birliyi </t>
  </si>
  <si>
    <t>“Azərbaycan Gübrə İstehsalçıları və İdxalatçıları Assosiasiyası” İctimai Birliyi</t>
  </si>
  <si>
    <t xml:space="preserve">Azərbaycan Süd və Süd Məhsulları İstehsalçıları və İxracatçıları Assosiasiyası </t>
  </si>
  <si>
    <t xml:space="preserve">Azərbaycan Milli QHT Forumu </t>
  </si>
  <si>
    <t xml:space="preserve">Azərbaycan Meyvə-Tərəvəz İstehsalçıları və İxracatçıları Assosiasiyası  </t>
  </si>
  <si>
    <t xml:space="preserve">“Qidalanma və Sağlamlıq” İctimai Birliyi </t>
  </si>
  <si>
    <t>Qasımzadə Elbay Ənvər oğlu</t>
  </si>
  <si>
    <t>Şirinov Elçin Vaqif oğlu</t>
  </si>
  <si>
    <t>Abdullayev Hüseyn Natiq oğlu</t>
  </si>
  <si>
    <t>Bayramov Toğrul Şahin oğlu</t>
  </si>
  <si>
    <t>Eyvazov Valeh Əsgərxan oğlu</t>
  </si>
  <si>
    <t>Quliyev Faiq Qubat oğlu</t>
  </si>
  <si>
    <t>Azərbaycan Memarlar İttifaqı</t>
  </si>
  <si>
    <t>“Gənc Memarlar” Vətəndaş təşəbbüs qrupu</t>
  </si>
  <si>
    <t>Azərbaycan Mühasiblər və Risk Peşəkarları Assosasiyası İctimai Birliyi</t>
  </si>
  <si>
    <t>“Azərbaycan Könüllülər” İctimai Birliyi</t>
  </si>
  <si>
    <t xml:space="preserve">“Ulduz İnformasiya Kommunikasiya Texnologiyaları Sahəsində Maarifləndirmə” İctimai Birliyi </t>
  </si>
  <si>
    <t xml:space="preserve">"Demokratiyanın İnkişafı Problemləri Mərkəzi" İctimai Birliyi </t>
  </si>
  <si>
    <t xml:space="preserve">Mina Qurbanlarının Sosial İqtisadi Problemlərinin Həllinə Kömək  İctimai Birliyi </t>
  </si>
  <si>
    <t xml:space="preserve">"İnsan Hüquqları və Maarifçilik"  İctimai Birliyi </t>
  </si>
  <si>
    <t xml:space="preserve">"Dünya Ana və Uşaqlar"   İctimai Birliyi </t>
  </si>
  <si>
    <t>Mərkəzi icra hakimiyyəti yanında ictimai şuraların üzvlərinin sayı</t>
  </si>
  <si>
    <t>O, cümlədən kişilərin sayı</t>
  </si>
  <si>
    <t>O, cümlədən qadınların  sayı</t>
  </si>
  <si>
    <t>nəfər</t>
  </si>
  <si>
    <t>faiz</t>
  </si>
  <si>
    <t>18-35</t>
  </si>
  <si>
    <t>36-50</t>
  </si>
  <si>
    <t>51-55</t>
  </si>
  <si>
    <t>55+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</si>
</sst>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00000"/>
    <numFmt numFmtId="165" formatCode="_-* #,##0.0_-;\-* #,##0.0_-;_-* &quot;-&quot;??_-;_-@_-"/>
    <numFmt numFmtId="166" formatCode="_-* #,##0_-;\-* #,##0_-;_-* &quot;-&quot;??_-;_-@_-"/>
  </numFmts>
  <fonts count="1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charset val="186"/>
      <scheme val="minor"/>
    </font>
    <font>
      <sz val="10"/>
      <color rgb="FF333333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4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2" fillId="3" borderId="1" xfId="0" applyFont="1" applyFill="1" applyBorder="1" applyAlignment="1">
      <alignment vertical="center" wrapText="1"/>
    </xf>
    <xf numFmtId="0" fontId="2" fillId="3" borderId="1" xfId="1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2" fillId="4" borderId="1" xfId="1" applyNumberFormat="1" applyFont="1" applyFill="1" applyBorder="1" applyAlignment="1">
      <alignment vertical="center" wrapText="1"/>
    </xf>
    <xf numFmtId="0" fontId="2" fillId="0" borderId="1" xfId="1" applyNumberFormat="1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wrapText="1"/>
    </xf>
    <xf numFmtId="0" fontId="3" fillId="0" borderId="1" xfId="0" applyFont="1" applyBorder="1" applyAlignment="1">
      <alignment horizontal="right" vertical="center"/>
    </xf>
    <xf numFmtId="0" fontId="3" fillId="3" borderId="1" xfId="0" applyFont="1" applyFill="1" applyBorder="1" applyAlignment="1">
      <alignment vertical="center" wrapText="1"/>
    </xf>
    <xf numFmtId="0" fontId="3" fillId="4" borderId="1" xfId="1" applyNumberFormat="1" applyFont="1" applyFill="1" applyBorder="1" applyAlignment="1">
      <alignment wrapText="1"/>
    </xf>
    <xf numFmtId="0" fontId="3" fillId="3" borderId="1" xfId="1" applyNumberFormat="1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2" xfId="1" applyNumberFormat="1" applyFont="1" applyFill="1" applyBorder="1" applyAlignment="1">
      <alignment vertical="center" wrapText="1"/>
    </xf>
    <xf numFmtId="0" fontId="0" fillId="3" borderId="0" xfId="0" applyFill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3" borderId="1" xfId="0" applyFont="1" applyFill="1" applyBorder="1" applyAlignment="1">
      <alignment vertical="top" wrapText="1"/>
    </xf>
    <xf numFmtId="164" fontId="2" fillId="3" borderId="1" xfId="0" applyNumberFormat="1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10" fontId="2" fillId="3" borderId="1" xfId="1" applyNumberFormat="1" applyFont="1" applyFill="1" applyBorder="1" applyAlignment="1">
      <alignment vertical="top" wrapText="1"/>
    </xf>
    <xf numFmtId="0" fontId="2" fillId="3" borderId="1" xfId="1" applyNumberFormat="1" applyFont="1" applyFill="1" applyBorder="1" applyAlignment="1">
      <alignment vertical="top" wrapText="1"/>
    </xf>
    <xf numFmtId="9" fontId="2" fillId="3" borderId="1" xfId="1" applyFont="1" applyFill="1" applyBorder="1" applyAlignment="1">
      <alignment vertical="top" wrapText="1"/>
    </xf>
    <xf numFmtId="0" fontId="3" fillId="3" borderId="1" xfId="0" applyNumberFormat="1" applyFont="1" applyFill="1" applyBorder="1" applyAlignment="1">
      <alignment horizontal="right" vertical="top" wrapText="1"/>
    </xf>
    <xf numFmtId="0" fontId="3" fillId="3" borderId="0" xfId="0" applyFont="1" applyFill="1" applyAlignment="1">
      <alignment vertical="top"/>
    </xf>
    <xf numFmtId="164" fontId="3" fillId="3" borderId="1" xfId="0" applyNumberFormat="1" applyFont="1" applyFill="1" applyBorder="1" applyAlignment="1">
      <alignment vertical="top" wrapText="1"/>
    </xf>
    <xf numFmtId="14" fontId="3" fillId="3" borderId="1" xfId="0" applyNumberFormat="1" applyFont="1" applyFill="1" applyBorder="1" applyAlignment="1">
      <alignment horizontal="right" vertical="top" wrapText="1"/>
    </xf>
    <xf numFmtId="10" fontId="3" fillId="3" borderId="1" xfId="1" applyNumberFormat="1" applyFont="1" applyFill="1" applyBorder="1" applyAlignment="1">
      <alignment vertical="top" wrapText="1"/>
    </xf>
    <xf numFmtId="0" fontId="3" fillId="3" borderId="1" xfId="1" applyNumberFormat="1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10" fontId="3" fillId="3" borderId="2" xfId="1" applyNumberFormat="1" applyFont="1" applyFill="1" applyBorder="1" applyAlignment="1">
      <alignment vertical="top" wrapText="1"/>
    </xf>
    <xf numFmtId="9" fontId="2" fillId="3" borderId="2" xfId="1" applyFont="1" applyFill="1" applyBorder="1" applyAlignment="1">
      <alignment vertical="top" wrapText="1"/>
    </xf>
    <xf numFmtId="0" fontId="3" fillId="3" borderId="2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164" fontId="3" fillId="0" borderId="0" xfId="0" applyNumberFormat="1" applyFont="1" applyAlignment="1">
      <alignment vertical="top" wrapText="1"/>
    </xf>
    <xf numFmtId="10" fontId="3" fillId="0" borderId="0" xfId="1" applyNumberFormat="1" applyFont="1" applyAlignment="1">
      <alignment vertical="top"/>
    </xf>
    <xf numFmtId="0" fontId="3" fillId="0" borderId="0" xfId="1" applyNumberFormat="1" applyFont="1" applyAlignment="1">
      <alignment vertical="top"/>
    </xf>
    <xf numFmtId="9" fontId="3" fillId="0" borderId="0" xfId="1" applyFont="1" applyAlignment="1">
      <alignment vertical="top"/>
    </xf>
    <xf numFmtId="0" fontId="3" fillId="0" borderId="0" xfId="0" applyFont="1" applyAlignment="1">
      <alignment horizontal="right" vertical="top"/>
    </xf>
    <xf numFmtId="0" fontId="3" fillId="0" borderId="0" xfId="0" applyNumberFormat="1" applyFont="1" applyAlignment="1">
      <alignment horizontal="right" vertical="top"/>
    </xf>
    <xf numFmtId="0" fontId="3" fillId="2" borderId="1" xfId="0" applyFont="1" applyFill="1" applyBorder="1" applyAlignment="1">
      <alignment vertical="top" wrapText="1"/>
    </xf>
    <xf numFmtId="164" fontId="2" fillId="2" borderId="1" xfId="2" applyNumberFormat="1" applyFont="1" applyFill="1" applyBorder="1" applyAlignment="1">
      <alignment vertical="top" wrapText="1"/>
    </xf>
    <xf numFmtId="0" fontId="2" fillId="2" borderId="1" xfId="2" applyFont="1" applyFill="1" applyBorder="1" applyAlignment="1">
      <alignment vertical="top" wrapText="1"/>
    </xf>
    <xf numFmtId="10" fontId="2" fillId="2" borderId="1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vertical="top" wrapText="1"/>
    </xf>
    <xf numFmtId="9" fontId="2" fillId="2" borderId="1" xfId="1" applyFont="1" applyFill="1" applyBorder="1" applyAlignment="1">
      <alignment vertical="top" wrapText="1"/>
    </xf>
    <xf numFmtId="0" fontId="2" fillId="2" borderId="1" xfId="2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right" vertical="top"/>
    </xf>
    <xf numFmtId="0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left" vertical="top" wrapText="1"/>
    </xf>
    <xf numFmtId="9" fontId="4" fillId="3" borderId="1" xfId="1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vertical="top" wrapText="1"/>
    </xf>
    <xf numFmtId="0" fontId="0" fillId="4" borderId="0" xfId="0" applyFill="1" applyAlignment="1">
      <alignment horizontal="left" vertical="center" wrapText="1"/>
    </xf>
    <xf numFmtId="10" fontId="2" fillId="4" borderId="1" xfId="1" applyNumberFormat="1" applyFont="1" applyFill="1" applyBorder="1" applyAlignment="1">
      <alignment vertical="top" wrapText="1"/>
    </xf>
    <xf numFmtId="9" fontId="2" fillId="4" borderId="1" xfId="1" applyFont="1" applyFill="1" applyBorder="1" applyAlignment="1">
      <alignment vertical="top" wrapText="1"/>
    </xf>
    <xf numFmtId="14" fontId="3" fillId="4" borderId="1" xfId="0" applyNumberFormat="1" applyFont="1" applyFill="1" applyBorder="1" applyAlignment="1">
      <alignment horizontal="right" vertical="top" wrapText="1"/>
    </xf>
    <xf numFmtId="0" fontId="3" fillId="4" borderId="1" xfId="0" applyFont="1" applyFill="1" applyBorder="1" applyAlignment="1">
      <alignment horizontal="right" vertical="top"/>
    </xf>
    <xf numFmtId="0" fontId="3" fillId="4" borderId="5" xfId="0" applyFont="1" applyFill="1" applyBorder="1" applyAlignment="1">
      <alignment vertical="top" wrapText="1"/>
    </xf>
    <xf numFmtId="0" fontId="2" fillId="4" borderId="2" xfId="0" applyFont="1" applyFill="1" applyBorder="1" applyAlignment="1">
      <alignment vertical="center" wrapText="1"/>
    </xf>
    <xf numFmtId="10" fontId="2" fillId="4" borderId="2" xfId="1" applyNumberFormat="1" applyFont="1" applyFill="1" applyBorder="1" applyAlignment="1">
      <alignment vertical="top" wrapText="1"/>
    </xf>
    <xf numFmtId="0" fontId="2" fillId="4" borderId="2" xfId="1" applyNumberFormat="1" applyFont="1" applyFill="1" applyBorder="1" applyAlignment="1">
      <alignment vertical="center" wrapText="1"/>
    </xf>
    <xf numFmtId="9" fontId="2" fillId="4" borderId="2" xfId="1" applyFont="1" applyFill="1" applyBorder="1" applyAlignment="1">
      <alignment vertical="top" wrapText="1"/>
    </xf>
    <xf numFmtId="14" fontId="3" fillId="4" borderId="2" xfId="0" applyNumberFormat="1" applyFont="1" applyFill="1" applyBorder="1" applyAlignment="1">
      <alignment horizontal="right" vertical="top" wrapText="1"/>
    </xf>
    <xf numFmtId="0" fontId="0" fillId="3" borderId="1" xfId="0" applyFill="1" applyBorder="1" applyAlignment="1">
      <alignment horizontal="left" vertical="center" wrapText="1"/>
    </xf>
    <xf numFmtId="14" fontId="0" fillId="3" borderId="1" xfId="0" applyNumberForma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top" wrapText="1"/>
    </xf>
    <xf numFmtId="10" fontId="2" fillId="3" borderId="2" xfId="1" applyNumberFormat="1" applyFont="1" applyFill="1" applyBorder="1" applyAlignment="1">
      <alignment vertical="top" wrapText="1"/>
    </xf>
    <xf numFmtId="14" fontId="0" fillId="3" borderId="0" xfId="0" applyNumberFormat="1" applyFill="1" applyAlignment="1">
      <alignment horizontal="left" vertical="center" wrapText="1"/>
    </xf>
    <xf numFmtId="0" fontId="3" fillId="4" borderId="1" xfId="0" applyFont="1" applyFill="1" applyBorder="1" applyAlignment="1">
      <alignment vertical="top" wrapText="1"/>
    </xf>
    <xf numFmtId="0" fontId="2" fillId="4" borderId="1" xfId="1" applyNumberFormat="1" applyFont="1" applyFill="1" applyBorder="1" applyAlignment="1">
      <alignment vertical="top" wrapText="1"/>
    </xf>
    <xf numFmtId="0" fontId="3" fillId="4" borderId="1" xfId="0" applyNumberFormat="1" applyFont="1" applyFill="1" applyBorder="1" applyAlignment="1">
      <alignment horizontal="right" vertical="top" wrapText="1"/>
    </xf>
    <xf numFmtId="0" fontId="3" fillId="4" borderId="2" xfId="0" applyNumberFormat="1" applyFont="1" applyFill="1" applyBorder="1" applyAlignment="1">
      <alignment horizontal="right" vertical="top" wrapText="1"/>
    </xf>
    <xf numFmtId="0" fontId="0" fillId="3" borderId="2" xfId="0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2" xfId="1" applyNumberFormat="1" applyFont="1" applyFill="1" applyBorder="1" applyAlignment="1">
      <alignment vertical="center" wrapText="1"/>
    </xf>
    <xf numFmtId="14" fontId="0" fillId="3" borderId="2" xfId="0" applyNumberForma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14" fontId="0" fillId="4" borderId="1" xfId="0" applyNumberForma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top" wrapText="1"/>
    </xf>
    <xf numFmtId="14" fontId="5" fillId="3" borderId="1" xfId="0" applyNumberFormat="1" applyFont="1" applyFill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center" wrapText="1"/>
    </xf>
    <xf numFmtId="0" fontId="2" fillId="0" borderId="2" xfId="1" applyNumberFormat="1" applyFont="1" applyBorder="1" applyAlignment="1">
      <alignment vertical="center" wrapText="1"/>
    </xf>
    <xf numFmtId="9" fontId="0" fillId="3" borderId="2" xfId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/>
    </xf>
    <xf numFmtId="10" fontId="3" fillId="4" borderId="1" xfId="1" applyNumberFormat="1" applyFont="1" applyFill="1" applyBorder="1" applyAlignment="1">
      <alignment vertical="top" wrapText="1"/>
    </xf>
    <xf numFmtId="14" fontId="4" fillId="4" borderId="1" xfId="0" applyNumberFormat="1" applyFont="1" applyFill="1" applyBorder="1" applyAlignment="1">
      <alignment horizontal="right" vertical="center" wrapText="1"/>
    </xf>
    <xf numFmtId="14" fontId="6" fillId="4" borderId="1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horizontal="right" vertical="center" wrapText="1"/>
    </xf>
    <xf numFmtId="14" fontId="4" fillId="3" borderId="1" xfId="0" applyNumberFormat="1" applyFont="1" applyFill="1" applyBorder="1" applyAlignment="1">
      <alignment horizontal="right" vertical="top" wrapText="1"/>
    </xf>
    <xf numFmtId="14" fontId="0" fillId="3" borderId="1" xfId="0" applyNumberFormat="1" applyFill="1" applyBorder="1" applyAlignment="1">
      <alignment horizontal="right" vertical="center" wrapText="1"/>
    </xf>
    <xf numFmtId="14" fontId="0" fillId="3" borderId="2" xfId="0" applyNumberFormat="1" applyFill="1" applyBorder="1" applyAlignment="1">
      <alignment horizontal="right" vertical="center" wrapText="1"/>
    </xf>
    <xf numFmtId="14" fontId="0" fillId="4" borderId="1" xfId="0" applyNumberFormat="1" applyFill="1" applyBorder="1" applyAlignment="1">
      <alignment horizontal="right" vertical="center" wrapText="1"/>
    </xf>
    <xf numFmtId="14" fontId="0" fillId="3" borderId="1" xfId="0" applyNumberFormat="1" applyFill="1" applyBorder="1" applyAlignment="1">
      <alignment horizontal="right" vertical="top" wrapText="1"/>
    </xf>
    <xf numFmtId="0" fontId="3" fillId="0" borderId="2" xfId="0" applyFont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0" fillId="4" borderId="1" xfId="0" quotePrefix="1" applyFill="1" applyBorder="1" applyAlignment="1">
      <alignment horizontal="left" vertical="center" wrapText="1"/>
    </xf>
    <xf numFmtId="0" fontId="0" fillId="4" borderId="0" xfId="0" applyFill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top" wrapText="1"/>
    </xf>
    <xf numFmtId="164" fontId="3" fillId="3" borderId="0" xfId="0" applyNumberFormat="1" applyFont="1" applyFill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10" fontId="3" fillId="3" borderId="0" xfId="1" applyNumberFormat="1" applyFont="1" applyFill="1" applyBorder="1" applyAlignment="1">
      <alignment vertical="top" wrapText="1"/>
    </xf>
    <xf numFmtId="0" fontId="3" fillId="3" borderId="0" xfId="1" applyNumberFormat="1" applyFont="1" applyFill="1" applyBorder="1" applyAlignment="1">
      <alignment vertical="top" wrapText="1"/>
    </xf>
    <xf numFmtId="9" fontId="2" fillId="3" borderId="0" xfId="1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left" vertical="top" wrapText="1"/>
    </xf>
    <xf numFmtId="14" fontId="3" fillId="3" borderId="0" xfId="0" applyNumberFormat="1" applyFont="1" applyFill="1" applyBorder="1" applyAlignment="1">
      <alignment horizontal="right" vertical="top" wrapText="1"/>
    </xf>
    <xf numFmtId="0" fontId="3" fillId="3" borderId="0" xfId="0" applyNumberFormat="1" applyFont="1" applyFill="1" applyBorder="1" applyAlignment="1">
      <alignment horizontal="right" vertical="top" wrapText="1"/>
    </xf>
    <xf numFmtId="0" fontId="3" fillId="3" borderId="0" xfId="0" applyFont="1" applyFill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NumberFormat="1" applyFont="1" applyBorder="1" applyAlignment="1">
      <alignment horizontal="right" vertical="top"/>
    </xf>
    <xf numFmtId="0" fontId="9" fillId="4" borderId="1" xfId="0" applyFont="1" applyFill="1" applyBorder="1" applyAlignment="1">
      <alignment horizontal="left" vertical="top" wrapText="1"/>
    </xf>
    <xf numFmtId="10" fontId="9" fillId="4" borderId="1" xfId="0" applyNumberFormat="1" applyFont="1" applyFill="1" applyBorder="1" applyAlignment="1">
      <alignment horizontal="right" vertical="top" wrapText="1"/>
    </xf>
    <xf numFmtId="0" fontId="9" fillId="5" borderId="1" xfId="0" applyFont="1" applyFill="1" applyBorder="1" applyAlignment="1">
      <alignment horizontal="left" vertical="top"/>
    </xf>
    <xf numFmtId="0" fontId="9" fillId="6" borderId="1" xfId="0" applyFont="1" applyFill="1" applyBorder="1" applyAlignment="1">
      <alignment horizontal="left" vertical="top"/>
    </xf>
    <xf numFmtId="166" fontId="10" fillId="5" borderId="1" xfId="3" applyNumberFormat="1" applyFont="1" applyFill="1" applyBorder="1" applyAlignment="1">
      <alignment vertical="top" wrapText="1"/>
    </xf>
    <xf numFmtId="166" fontId="10" fillId="6" borderId="1" xfId="3" applyNumberFormat="1" applyFont="1" applyFill="1" applyBorder="1" applyAlignment="1">
      <alignment vertical="top" wrapText="1"/>
    </xf>
    <xf numFmtId="166" fontId="9" fillId="5" borderId="1" xfId="3" applyNumberFormat="1" applyFont="1" applyFill="1" applyBorder="1" applyAlignment="1">
      <alignment horizontal="right" vertical="top"/>
    </xf>
    <xf numFmtId="166" fontId="9" fillId="6" borderId="1" xfId="3" applyNumberFormat="1" applyFont="1" applyFill="1" applyBorder="1" applyAlignment="1">
      <alignment horizontal="right" vertical="top"/>
    </xf>
    <xf numFmtId="43" fontId="10" fillId="4" borderId="1" xfId="3" applyFont="1" applyFill="1" applyBorder="1" applyAlignment="1">
      <alignment vertical="top" wrapText="1"/>
    </xf>
    <xf numFmtId="165" fontId="10" fillId="4" borderId="1" xfId="3" applyNumberFormat="1" applyFont="1" applyFill="1" applyBorder="1" applyAlignment="1">
      <alignment vertical="top" wrapText="1"/>
    </xf>
    <xf numFmtId="10" fontId="10" fillId="4" borderId="4" xfId="1" applyNumberFormat="1" applyFont="1" applyFill="1" applyBorder="1" applyAlignment="1">
      <alignment horizontal="center" vertical="top" wrapText="1"/>
    </xf>
    <xf numFmtId="10" fontId="10" fillId="4" borderId="3" xfId="1" applyNumberFormat="1" applyFont="1" applyFill="1" applyBorder="1" applyAlignment="1">
      <alignment horizontal="center" vertical="top" wrapText="1"/>
    </xf>
    <xf numFmtId="10" fontId="10" fillId="5" borderId="4" xfId="1" applyNumberFormat="1" applyFont="1" applyFill="1" applyBorder="1" applyAlignment="1">
      <alignment horizontal="center" vertical="top" wrapText="1"/>
    </xf>
    <xf numFmtId="10" fontId="10" fillId="5" borderId="3" xfId="1" applyNumberFormat="1" applyFont="1" applyFill="1" applyBorder="1" applyAlignment="1">
      <alignment horizontal="center" vertical="top" wrapText="1"/>
    </xf>
    <xf numFmtId="10" fontId="10" fillId="6" borderId="4" xfId="1" applyNumberFormat="1" applyFont="1" applyFill="1" applyBorder="1" applyAlignment="1">
      <alignment horizontal="center" vertical="top" wrapText="1"/>
    </xf>
    <xf numFmtId="10" fontId="10" fillId="6" borderId="3" xfId="1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1" applyNumberFormat="1" applyFont="1" applyFill="1" applyBorder="1" applyAlignment="1">
      <alignment horizontal="center" vertical="top" wrapText="1"/>
    </xf>
    <xf numFmtId="0" fontId="3" fillId="3" borderId="4" xfId="1" applyNumberFormat="1" applyFont="1" applyFill="1" applyBorder="1" applyAlignment="1">
      <alignment horizontal="center" vertical="top" wrapText="1"/>
    </xf>
    <xf numFmtId="0" fontId="3" fillId="3" borderId="3" xfId="1" applyNumberFormat="1" applyFont="1" applyFill="1" applyBorder="1" applyAlignment="1">
      <alignment horizontal="center" vertical="top" wrapText="1"/>
    </xf>
    <xf numFmtId="166" fontId="10" fillId="4" borderId="4" xfId="3" applyNumberFormat="1" applyFont="1" applyFill="1" applyBorder="1" applyAlignment="1">
      <alignment horizontal="center" vertical="top" wrapText="1"/>
    </xf>
    <xf numFmtId="166" fontId="10" fillId="4" borderId="3" xfId="3" applyNumberFormat="1" applyFont="1" applyFill="1" applyBorder="1" applyAlignment="1">
      <alignment horizontal="center" vertical="top" wrapText="1"/>
    </xf>
    <xf numFmtId="166" fontId="10" fillId="5" borderId="4" xfId="3" applyNumberFormat="1" applyFont="1" applyFill="1" applyBorder="1" applyAlignment="1">
      <alignment horizontal="center" vertical="top" wrapText="1"/>
    </xf>
    <xf numFmtId="166" fontId="10" fillId="5" borderId="3" xfId="3" applyNumberFormat="1" applyFont="1" applyFill="1" applyBorder="1" applyAlignment="1">
      <alignment horizontal="center" vertical="top" wrapText="1"/>
    </xf>
    <xf numFmtId="166" fontId="10" fillId="6" borderId="4" xfId="3" applyNumberFormat="1" applyFont="1" applyFill="1" applyBorder="1" applyAlignment="1">
      <alignment horizontal="center" vertical="top" wrapText="1"/>
    </xf>
    <xf numFmtId="166" fontId="10" fillId="6" borderId="3" xfId="3" applyNumberFormat="1" applyFont="1" applyFill="1" applyBorder="1" applyAlignment="1">
      <alignment horizontal="center" vertical="top" wrapText="1"/>
    </xf>
    <xf numFmtId="164" fontId="10" fillId="4" borderId="1" xfId="0" applyNumberFormat="1" applyFont="1" applyFill="1" applyBorder="1" applyAlignment="1">
      <alignment horizontal="center" vertical="top" wrapText="1"/>
    </xf>
    <xf numFmtId="164" fontId="10" fillId="5" borderId="1" xfId="0" applyNumberFormat="1" applyFont="1" applyFill="1" applyBorder="1" applyAlignment="1">
      <alignment horizontal="center" vertical="top" wrapText="1"/>
    </xf>
    <xf numFmtId="164" fontId="10" fillId="6" borderId="1" xfId="0" applyNumberFormat="1" applyFont="1" applyFill="1" applyBorder="1" applyAlignment="1">
      <alignment horizontal="center" vertical="top" wrapText="1"/>
    </xf>
  </cellXfs>
  <cellStyles count="4">
    <cellStyle name="Обычный" xfId="0" builtinId="0"/>
    <cellStyle name="Обычный 2" xfId="2" xr:uid="{00000000-0005-0000-0000-000001000000}"/>
    <cellStyle name="Процентный" xfId="1" builtinId="5"/>
    <cellStyle name="Финансовый" xfId="3" builtinId="3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%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000000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vertical="top" textRotation="0" indent="0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7B87597-BCC1-482A-B4EB-B6E5F4CD3DDA}" name="Таблица13" displayName="Таблица13" ref="A1:S194" totalsRowShown="0" headerRowDxfId="23" dataDxfId="21" headerRowBorderDxfId="22" tableBorderDxfId="20" totalsRowBorderDxfId="19">
  <autoFilter ref="A1:S194" xr:uid="{7DA64335-D449-4A92-BC0B-6E637C593228}"/>
  <tableColumns count="19">
    <tableColumn id="1" xr3:uid="{A2E3259D-CE5C-4493-BDD8-25E441725E15}" name="Столбец1" dataDxfId="18"/>
    <tableColumn id="15" xr3:uid="{16C9834E-6BF2-40C7-BD40-68AC41B67525}" name="Столбец2" dataDxfId="17"/>
    <tableColumn id="2" xr3:uid="{602EB621-8439-4191-93A3-EC27D013D862}" name="Dövlət qurumunun adı" dataDxfId="16"/>
    <tableColumn id="3" xr3:uid="{BCD89595-D3BB-475D-B63B-B9551CF3CDDF}" name="ictimai şura üzvlərinin sayı" dataDxfId="15"/>
    <tableColumn id="4" xr3:uid="{BFCB9715-D520-40A8-8201-E4C4C1F207AE}" name="kişilərin sayı" dataDxfId="14"/>
    <tableColumn id="5" xr3:uid="{1793FDB8-BDC6-4B50-B049-36C0469A4057}" name="qadınların sayı" dataDxfId="13"/>
    <tableColumn id="6" xr3:uid="{5F1644E7-0030-4A47-883D-0FA6028D74E8}" name="qadınların sayı fazilə" dataDxfId="12" dataCellStyle="Процентный">
      <calculatedColumnFormula>F2/D2</calculatedColumnFormula>
    </tableColumn>
    <tableColumn id="7" xr3:uid="{C3BCC560-E16D-40D2-9629-EAD06F9D7641}" name="vəzifə sayı" dataDxfId="11" dataCellStyle="Процентный"/>
    <tableColumn id="8" xr3:uid="{4F788549-7C78-46D0-A8CD-3EEBA98F5E64}" name="Vəzifə olan Kişilər" dataDxfId="10" dataCellStyle="Процентный"/>
    <tableColumn id="9" xr3:uid="{81766037-C935-44A9-8C20-D974991EAB96}" name="Vıəzifədə olan qadınlar" dataDxfId="9" dataCellStyle="Процентный"/>
    <tableColumn id="10" xr3:uid="{ADA2E459-0EFB-4F6A-B156-9E683D19E1C0}" name="Vəzifədə olan qadınlar (fazilə)" dataDxfId="8" dataCellStyle="Процентный">
      <calculatedColumnFormula>J2/H2</calculatedColumnFormula>
    </tableColumn>
    <tableColumn id="18" xr3:uid="{DF28337F-E786-4D46-A500-F3717C675C15}" name="İctimai Şurada vəzifəsi" dataDxfId="7" dataCellStyle="Процентный"/>
    <tableColumn id="11" xr3:uid="{E058DC69-CBD7-43D4-8E4E-FDEEC8E06A06}" name="Üzvün soyadı, adı, atasının adı" dataDxfId="6"/>
    <tableColumn id="19" xr3:uid="{6413B80D-0E70-4689-B3EB-3802FA8470AD}" name="cins" dataDxfId="5"/>
    <tableColumn id="12" xr3:uid="{4E622B34-844B-4515-8780-D713F66EE838}" name="Təvəllüd" dataDxfId="4"/>
    <tableColumn id="13" xr3:uid="{86AE8D76-90BE-4324-9E23-BE2F64346F61}" name="yaş" dataDxfId="3">
      <calculatedColumnFormula>DATEDIF(O2,TODAY(),"y")</calculatedColumnFormula>
    </tableColumn>
    <tableColumn id="14" xr3:uid="{D13515C4-287B-40A6-BA3F-11235D841840}" name="yaş qrup" dataDxfId="2">
      <calculatedColumnFormula>IF(P2&lt;=17,"0-17",IF(P2&lt;=35,"18-35",IF(P2&lt;=50,"36-50",IF(P2&lt;=55,"51-55","55+"))))</calculatedColumnFormula>
    </tableColumn>
    <tableColumn id="16" xr3:uid="{C9ED9BD5-C806-42A5-9438-BC4729876DB0}" name="Təmsil etdiyi təşkilat" dataDxfId="1"/>
    <tableColumn id="17" xr3:uid="{CE542055-5A14-4E7D-80E6-B36AD84574AD}" name="Təşkilatda vəzifəsi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1EE6E-BFEF-4AB0-AA3D-7B0F13E11486}">
  <dimension ref="A1:S199"/>
  <sheetViews>
    <sheetView tabSelected="1" workbookViewId="0">
      <selection activeCell="D203" sqref="D203"/>
    </sheetView>
  </sheetViews>
  <sheetFormatPr defaultColWidth="8.88671875" defaultRowHeight="27" customHeight="1" x14ac:dyDescent="0.3"/>
  <cols>
    <col min="1" max="2" width="8.88671875" style="36" customWidth="1"/>
    <col min="3" max="3" width="19.21875" style="37" customWidth="1"/>
    <col min="4" max="4" width="5.44140625" style="19" customWidth="1"/>
    <col min="5" max="5" width="5.77734375" style="19" customWidth="1"/>
    <col min="6" max="6" width="4.6640625" style="19" customWidth="1"/>
    <col min="7" max="7" width="7.33203125" style="38" customWidth="1"/>
    <col min="8" max="8" width="4.88671875" style="39" customWidth="1"/>
    <col min="9" max="10" width="5.5546875" style="39" customWidth="1"/>
    <col min="11" max="11" width="7.33203125" style="40" customWidth="1"/>
    <col min="12" max="12" width="10" style="40" customWidth="1"/>
    <col min="13" max="13" width="18.5546875" style="18" customWidth="1"/>
    <col min="14" max="14" width="12.33203125" style="18" customWidth="1"/>
    <col min="15" max="15" width="12.6640625" style="41" customWidth="1"/>
    <col min="16" max="16" width="8.21875" style="42" customWidth="1"/>
    <col min="17" max="17" width="9.6640625" style="42" customWidth="1"/>
    <col min="18" max="18" width="29.44140625" style="19" customWidth="1"/>
    <col min="19" max="19" width="11.88671875" style="19" customWidth="1"/>
    <col min="20" max="16384" width="8.88671875" style="19"/>
  </cols>
  <sheetData>
    <row r="1" spans="1:19" ht="27" customHeight="1" x14ac:dyDescent="0.3">
      <c r="A1" s="43" t="s">
        <v>144</v>
      </c>
      <c r="B1" s="43" t="s">
        <v>280</v>
      </c>
      <c r="C1" s="44" t="s">
        <v>0</v>
      </c>
      <c r="D1" s="45" t="s">
        <v>82</v>
      </c>
      <c r="E1" s="45" t="s">
        <v>83</v>
      </c>
      <c r="F1" s="45" t="s">
        <v>84</v>
      </c>
      <c r="G1" s="46" t="s">
        <v>85</v>
      </c>
      <c r="H1" s="47" t="s">
        <v>86</v>
      </c>
      <c r="I1" s="47" t="s">
        <v>87</v>
      </c>
      <c r="J1" s="47" t="s">
        <v>88</v>
      </c>
      <c r="K1" s="48" t="s">
        <v>89</v>
      </c>
      <c r="L1" s="48" t="s">
        <v>3</v>
      </c>
      <c r="M1" s="49" t="s">
        <v>1</v>
      </c>
      <c r="N1" s="49" t="s">
        <v>145</v>
      </c>
      <c r="O1" s="50" t="s">
        <v>2</v>
      </c>
      <c r="P1" s="51" t="s">
        <v>81</v>
      </c>
      <c r="Q1" s="51" t="s">
        <v>123</v>
      </c>
      <c r="R1" s="52" t="s">
        <v>4</v>
      </c>
      <c r="S1" s="53" t="s">
        <v>124</v>
      </c>
    </row>
    <row r="2" spans="1:19" s="27" customFormat="1" ht="27" customHeight="1" x14ac:dyDescent="0.3">
      <c r="A2" s="20">
        <v>1</v>
      </c>
      <c r="B2" s="20">
        <v>1</v>
      </c>
      <c r="C2" s="21" t="s">
        <v>5</v>
      </c>
      <c r="D2" s="22">
        <v>14</v>
      </c>
      <c r="E2" s="22">
        <v>7</v>
      </c>
      <c r="F2" s="22">
        <v>7</v>
      </c>
      <c r="G2" s="23">
        <f>F2/D2</f>
        <v>0.5</v>
      </c>
      <c r="H2" s="24">
        <v>3</v>
      </c>
      <c r="I2" s="24">
        <v>2</v>
      </c>
      <c r="J2" s="24">
        <v>1</v>
      </c>
      <c r="K2" s="25">
        <f>J2/H2</f>
        <v>0.33333333333333331</v>
      </c>
      <c r="L2" s="54" t="s">
        <v>22</v>
      </c>
      <c r="M2" s="54" t="s">
        <v>125</v>
      </c>
      <c r="N2" s="54" t="s">
        <v>146</v>
      </c>
      <c r="O2" s="96">
        <v>23437</v>
      </c>
      <c r="P2" s="26">
        <f ca="1">DATEDIF(O2,TODAY(),"y")</f>
        <v>60</v>
      </c>
      <c r="Q2" s="26" t="str">
        <f ca="1">IF(P2&lt;=17,"0-17",IF(P2&lt;=35,"18-35",IF(P2&lt;=50,"36-50",IF(P2&lt;=55,"51-55","55+"))))</f>
        <v>55+</v>
      </c>
      <c r="R2" s="54" t="s">
        <v>132</v>
      </c>
      <c r="S2" s="54" t="s">
        <v>22</v>
      </c>
    </row>
    <row r="3" spans="1:19" s="27" customFormat="1" ht="27" customHeight="1" x14ac:dyDescent="0.3">
      <c r="A3" s="20">
        <v>2</v>
      </c>
      <c r="B3" s="20">
        <v>2</v>
      </c>
      <c r="C3" s="21" t="s">
        <v>5</v>
      </c>
      <c r="D3" s="22">
        <v>14</v>
      </c>
      <c r="E3" s="22">
        <v>7</v>
      </c>
      <c r="F3" s="22">
        <v>7</v>
      </c>
      <c r="G3" s="23">
        <f t="shared" ref="G3:G66" si="0">F3/D3</f>
        <v>0.5</v>
      </c>
      <c r="H3" s="24">
        <v>3</v>
      </c>
      <c r="I3" s="24">
        <v>2</v>
      </c>
      <c r="J3" s="24">
        <v>1</v>
      </c>
      <c r="K3" s="25">
        <f t="shared" ref="K3:K66" si="1">J3/H3</f>
        <v>0.33333333333333331</v>
      </c>
      <c r="L3" s="54" t="s">
        <v>19</v>
      </c>
      <c r="M3" s="54" t="s">
        <v>126</v>
      </c>
      <c r="N3" s="54" t="s">
        <v>146</v>
      </c>
      <c r="O3" s="96">
        <v>28765</v>
      </c>
      <c r="P3" s="26">
        <f t="shared" ref="P3:P66" ca="1" si="2">DATEDIF(O3,TODAY(),"y")</f>
        <v>45</v>
      </c>
      <c r="Q3" s="26" t="str">
        <f t="shared" ref="Q3:Q66" ca="1" si="3">IF(P3&lt;=17,"0-17",IF(P3&lt;=35,"18-35",IF(P3&lt;=50,"36-50",IF(P3&lt;=55,"51-55","55+"))))</f>
        <v>36-50</v>
      </c>
      <c r="R3" s="54" t="s">
        <v>133</v>
      </c>
      <c r="S3" s="54" t="s">
        <v>22</v>
      </c>
    </row>
    <row r="4" spans="1:19" s="27" customFormat="1" ht="27" customHeight="1" x14ac:dyDescent="0.3">
      <c r="A4" s="20">
        <v>3</v>
      </c>
      <c r="B4" s="20">
        <v>3</v>
      </c>
      <c r="C4" s="21" t="s">
        <v>5</v>
      </c>
      <c r="D4" s="22">
        <v>14</v>
      </c>
      <c r="E4" s="22">
        <v>7</v>
      </c>
      <c r="F4" s="22">
        <v>7</v>
      </c>
      <c r="G4" s="23">
        <f t="shared" si="0"/>
        <v>0.5</v>
      </c>
      <c r="H4" s="24">
        <v>3</v>
      </c>
      <c r="I4" s="24">
        <v>2</v>
      </c>
      <c r="J4" s="24">
        <v>1</v>
      </c>
      <c r="K4" s="25">
        <f t="shared" si="1"/>
        <v>0.33333333333333331</v>
      </c>
      <c r="L4" s="54" t="s">
        <v>7</v>
      </c>
      <c r="M4" s="54" t="s">
        <v>6</v>
      </c>
      <c r="N4" s="54" t="s">
        <v>147</v>
      </c>
      <c r="O4" s="96">
        <v>22891</v>
      </c>
      <c r="P4" s="26">
        <f t="shared" ca="1" si="2"/>
        <v>61</v>
      </c>
      <c r="Q4" s="26" t="str">
        <f t="shared" ca="1" si="3"/>
        <v>55+</v>
      </c>
      <c r="R4" s="54" t="s">
        <v>134</v>
      </c>
      <c r="S4" s="54" t="s">
        <v>22</v>
      </c>
    </row>
    <row r="5" spans="1:19" s="27" customFormat="1" ht="27" customHeight="1" x14ac:dyDescent="0.3">
      <c r="A5" s="20">
        <v>4</v>
      </c>
      <c r="B5" s="20">
        <v>4</v>
      </c>
      <c r="C5" s="21" t="s">
        <v>5</v>
      </c>
      <c r="D5" s="22">
        <v>14</v>
      </c>
      <c r="E5" s="22">
        <v>7</v>
      </c>
      <c r="F5" s="22">
        <v>7</v>
      </c>
      <c r="G5" s="23">
        <f t="shared" si="0"/>
        <v>0.5</v>
      </c>
      <c r="H5" s="24">
        <v>3</v>
      </c>
      <c r="I5" s="24">
        <v>2</v>
      </c>
      <c r="J5" s="24">
        <v>1</v>
      </c>
      <c r="K5" s="25">
        <f t="shared" si="1"/>
        <v>0.33333333333333331</v>
      </c>
      <c r="L5" s="54" t="s">
        <v>9</v>
      </c>
      <c r="M5" s="54" t="s">
        <v>8</v>
      </c>
      <c r="N5" s="54" t="s">
        <v>147</v>
      </c>
      <c r="O5" s="96">
        <v>24452</v>
      </c>
      <c r="P5" s="26">
        <f t="shared" ca="1" si="2"/>
        <v>57</v>
      </c>
      <c r="Q5" s="26" t="str">
        <f t="shared" ca="1" si="3"/>
        <v>55+</v>
      </c>
      <c r="R5" s="54" t="s">
        <v>135</v>
      </c>
      <c r="S5" s="54" t="s">
        <v>22</v>
      </c>
    </row>
    <row r="6" spans="1:19" s="27" customFormat="1" ht="27" customHeight="1" x14ac:dyDescent="0.3">
      <c r="A6" s="20">
        <v>5</v>
      </c>
      <c r="B6" s="20">
        <v>5</v>
      </c>
      <c r="C6" s="21" t="s">
        <v>5</v>
      </c>
      <c r="D6" s="22">
        <v>14</v>
      </c>
      <c r="E6" s="22">
        <v>7</v>
      </c>
      <c r="F6" s="22">
        <v>7</v>
      </c>
      <c r="G6" s="23">
        <f t="shared" si="0"/>
        <v>0.5</v>
      </c>
      <c r="H6" s="24">
        <v>3</v>
      </c>
      <c r="I6" s="24">
        <v>2</v>
      </c>
      <c r="J6" s="24">
        <v>1</v>
      </c>
      <c r="K6" s="25">
        <f t="shared" si="1"/>
        <v>0.33333333333333331</v>
      </c>
      <c r="L6" s="54" t="s">
        <v>9</v>
      </c>
      <c r="M6" s="54" t="s">
        <v>10</v>
      </c>
      <c r="N6" s="54" t="s">
        <v>147</v>
      </c>
      <c r="O6" s="96">
        <v>23001</v>
      </c>
      <c r="P6" s="26">
        <f t="shared" ca="1" si="2"/>
        <v>61</v>
      </c>
      <c r="Q6" s="26" t="str">
        <f t="shared" ca="1" si="3"/>
        <v>55+</v>
      </c>
      <c r="R6" s="54" t="s">
        <v>136</v>
      </c>
      <c r="S6" s="54" t="s">
        <v>22</v>
      </c>
    </row>
    <row r="7" spans="1:19" s="27" customFormat="1" ht="27" customHeight="1" x14ac:dyDescent="0.3">
      <c r="A7" s="20">
        <v>6</v>
      </c>
      <c r="B7" s="20">
        <v>6</v>
      </c>
      <c r="C7" s="21" t="s">
        <v>5</v>
      </c>
      <c r="D7" s="22">
        <v>14</v>
      </c>
      <c r="E7" s="22">
        <v>7</v>
      </c>
      <c r="F7" s="22">
        <v>7</v>
      </c>
      <c r="G7" s="23">
        <f t="shared" si="0"/>
        <v>0.5</v>
      </c>
      <c r="H7" s="24">
        <v>3</v>
      </c>
      <c r="I7" s="24">
        <v>2</v>
      </c>
      <c r="J7" s="24">
        <v>1</v>
      </c>
      <c r="K7" s="25">
        <f t="shared" si="1"/>
        <v>0.33333333333333331</v>
      </c>
      <c r="L7" s="54" t="s">
        <v>9</v>
      </c>
      <c r="M7" s="54" t="s">
        <v>127</v>
      </c>
      <c r="N7" s="54" t="s">
        <v>146</v>
      </c>
      <c r="O7" s="96">
        <v>29321</v>
      </c>
      <c r="P7" s="26">
        <f t="shared" ca="1" si="2"/>
        <v>44</v>
      </c>
      <c r="Q7" s="26" t="str">
        <f t="shared" ca="1" si="3"/>
        <v>36-50</v>
      </c>
      <c r="R7" s="54" t="s">
        <v>137</v>
      </c>
      <c r="S7" s="54" t="s">
        <v>22</v>
      </c>
    </row>
    <row r="8" spans="1:19" s="27" customFormat="1" ht="27" customHeight="1" x14ac:dyDescent="0.3">
      <c r="A8" s="20">
        <v>7</v>
      </c>
      <c r="B8" s="20">
        <v>7</v>
      </c>
      <c r="C8" s="21" t="s">
        <v>5</v>
      </c>
      <c r="D8" s="22">
        <v>14</v>
      </c>
      <c r="E8" s="22">
        <v>7</v>
      </c>
      <c r="F8" s="22">
        <v>7</v>
      </c>
      <c r="G8" s="23">
        <f t="shared" si="0"/>
        <v>0.5</v>
      </c>
      <c r="H8" s="24">
        <v>3</v>
      </c>
      <c r="I8" s="24">
        <v>2</v>
      </c>
      <c r="J8" s="24">
        <v>1</v>
      </c>
      <c r="K8" s="25">
        <f t="shared" si="1"/>
        <v>0.33333333333333331</v>
      </c>
      <c r="L8" s="54" t="s">
        <v>9</v>
      </c>
      <c r="M8" s="54" t="s">
        <v>11</v>
      </c>
      <c r="N8" s="54" t="s">
        <v>147</v>
      </c>
      <c r="O8" s="96">
        <v>20324</v>
      </c>
      <c r="P8" s="26">
        <f t="shared" ca="1" si="2"/>
        <v>68</v>
      </c>
      <c r="Q8" s="26" t="str">
        <f t="shared" ca="1" si="3"/>
        <v>55+</v>
      </c>
      <c r="R8" s="54" t="s">
        <v>92</v>
      </c>
      <c r="S8" s="54" t="s">
        <v>22</v>
      </c>
    </row>
    <row r="9" spans="1:19" s="27" customFormat="1" ht="27" customHeight="1" x14ac:dyDescent="0.3">
      <c r="A9" s="20">
        <v>8</v>
      </c>
      <c r="B9" s="20">
        <v>8</v>
      </c>
      <c r="C9" s="21" t="s">
        <v>5</v>
      </c>
      <c r="D9" s="22">
        <v>14</v>
      </c>
      <c r="E9" s="22">
        <v>7</v>
      </c>
      <c r="F9" s="22">
        <v>7</v>
      </c>
      <c r="G9" s="23">
        <f t="shared" si="0"/>
        <v>0.5</v>
      </c>
      <c r="H9" s="24">
        <v>3</v>
      </c>
      <c r="I9" s="24">
        <v>2</v>
      </c>
      <c r="J9" s="24">
        <v>1</v>
      </c>
      <c r="K9" s="25">
        <f t="shared" si="1"/>
        <v>0.33333333333333331</v>
      </c>
      <c r="L9" s="54" t="s">
        <v>9</v>
      </c>
      <c r="M9" s="54" t="s">
        <v>12</v>
      </c>
      <c r="N9" s="54" t="s">
        <v>147</v>
      </c>
      <c r="O9" s="96">
        <v>30648</v>
      </c>
      <c r="P9" s="26">
        <f t="shared" ca="1" si="2"/>
        <v>40</v>
      </c>
      <c r="Q9" s="26" t="str">
        <f t="shared" ca="1" si="3"/>
        <v>36-50</v>
      </c>
      <c r="R9" s="54" t="s">
        <v>138</v>
      </c>
      <c r="S9" s="54" t="s">
        <v>143</v>
      </c>
    </row>
    <row r="10" spans="1:19" s="27" customFormat="1" ht="27" customHeight="1" x14ac:dyDescent="0.3">
      <c r="A10" s="20">
        <v>9</v>
      </c>
      <c r="B10" s="20">
        <v>9</v>
      </c>
      <c r="C10" s="21" t="s">
        <v>5</v>
      </c>
      <c r="D10" s="22">
        <v>14</v>
      </c>
      <c r="E10" s="22">
        <v>7</v>
      </c>
      <c r="F10" s="22">
        <v>7</v>
      </c>
      <c r="G10" s="23">
        <f t="shared" si="0"/>
        <v>0.5</v>
      </c>
      <c r="H10" s="24">
        <v>3</v>
      </c>
      <c r="I10" s="24">
        <v>2</v>
      </c>
      <c r="J10" s="24">
        <v>1</v>
      </c>
      <c r="K10" s="25">
        <f t="shared" si="1"/>
        <v>0.33333333333333331</v>
      </c>
      <c r="L10" s="54" t="s">
        <v>9</v>
      </c>
      <c r="M10" s="54" t="s">
        <v>58</v>
      </c>
      <c r="N10" s="54" t="s">
        <v>147</v>
      </c>
      <c r="O10" s="96">
        <v>24785</v>
      </c>
      <c r="P10" s="26">
        <f t="shared" ca="1" si="2"/>
        <v>56</v>
      </c>
      <c r="Q10" s="26" t="str">
        <f t="shared" ca="1" si="3"/>
        <v>55+</v>
      </c>
      <c r="R10" s="54" t="s">
        <v>94</v>
      </c>
      <c r="S10" s="5" t="s">
        <v>22</v>
      </c>
    </row>
    <row r="11" spans="1:19" s="27" customFormat="1" ht="27" customHeight="1" x14ac:dyDescent="0.3">
      <c r="A11" s="20">
        <v>10</v>
      </c>
      <c r="B11" s="20">
        <v>10</v>
      </c>
      <c r="C11" s="21" t="s">
        <v>5</v>
      </c>
      <c r="D11" s="22">
        <v>14</v>
      </c>
      <c r="E11" s="22">
        <v>7</v>
      </c>
      <c r="F11" s="22">
        <v>7</v>
      </c>
      <c r="G11" s="23">
        <f t="shared" si="0"/>
        <v>0.5</v>
      </c>
      <c r="H11" s="24">
        <v>3</v>
      </c>
      <c r="I11" s="24">
        <v>2</v>
      </c>
      <c r="J11" s="24">
        <v>1</v>
      </c>
      <c r="K11" s="25">
        <f t="shared" si="1"/>
        <v>0.33333333333333331</v>
      </c>
      <c r="L11" s="54" t="s">
        <v>9</v>
      </c>
      <c r="M11" s="54" t="s">
        <v>128</v>
      </c>
      <c r="N11" s="54" t="s">
        <v>146</v>
      </c>
      <c r="O11" s="96">
        <v>29971</v>
      </c>
      <c r="P11" s="26">
        <f t="shared" ca="1" si="2"/>
        <v>42</v>
      </c>
      <c r="Q11" s="26" t="str">
        <f t="shared" ca="1" si="3"/>
        <v>36-50</v>
      </c>
      <c r="R11" s="54" t="s">
        <v>139</v>
      </c>
      <c r="S11" s="5" t="s">
        <v>22</v>
      </c>
    </row>
    <row r="12" spans="1:19" s="27" customFormat="1" ht="27" customHeight="1" x14ac:dyDescent="0.3">
      <c r="A12" s="20">
        <v>11</v>
      </c>
      <c r="B12" s="20">
        <v>11</v>
      </c>
      <c r="C12" s="21" t="s">
        <v>5</v>
      </c>
      <c r="D12" s="22">
        <v>14</v>
      </c>
      <c r="E12" s="22">
        <v>7</v>
      </c>
      <c r="F12" s="22">
        <v>7</v>
      </c>
      <c r="G12" s="23">
        <f t="shared" si="0"/>
        <v>0.5</v>
      </c>
      <c r="H12" s="24">
        <v>3</v>
      </c>
      <c r="I12" s="24">
        <v>2</v>
      </c>
      <c r="J12" s="24">
        <v>1</v>
      </c>
      <c r="K12" s="25">
        <f t="shared" si="1"/>
        <v>0.33333333333333331</v>
      </c>
      <c r="L12" s="54" t="s">
        <v>9</v>
      </c>
      <c r="M12" s="54" t="s">
        <v>129</v>
      </c>
      <c r="N12" s="54" t="s">
        <v>146</v>
      </c>
      <c r="O12" s="96">
        <v>33052</v>
      </c>
      <c r="P12" s="26">
        <f t="shared" ca="1" si="2"/>
        <v>34</v>
      </c>
      <c r="Q12" s="26" t="str">
        <f t="shared" ca="1" si="3"/>
        <v>18-35</v>
      </c>
      <c r="R12" s="54" t="s">
        <v>140</v>
      </c>
      <c r="S12" s="5" t="s">
        <v>9</v>
      </c>
    </row>
    <row r="13" spans="1:19" s="27" customFormat="1" ht="27" customHeight="1" x14ac:dyDescent="0.3">
      <c r="A13" s="20">
        <v>12</v>
      </c>
      <c r="B13" s="20">
        <v>12</v>
      </c>
      <c r="C13" s="21" t="s">
        <v>5</v>
      </c>
      <c r="D13" s="22">
        <v>14</v>
      </c>
      <c r="E13" s="22">
        <v>7</v>
      </c>
      <c r="F13" s="22">
        <v>7</v>
      </c>
      <c r="G13" s="23">
        <f t="shared" si="0"/>
        <v>0.5</v>
      </c>
      <c r="H13" s="24">
        <v>3</v>
      </c>
      <c r="I13" s="24">
        <v>2</v>
      </c>
      <c r="J13" s="24">
        <v>1</v>
      </c>
      <c r="K13" s="25">
        <f t="shared" si="1"/>
        <v>0.33333333333333331</v>
      </c>
      <c r="L13" s="54" t="s">
        <v>9</v>
      </c>
      <c r="M13" s="54" t="s">
        <v>130</v>
      </c>
      <c r="N13" s="54" t="s">
        <v>146</v>
      </c>
      <c r="O13" s="96">
        <v>26547</v>
      </c>
      <c r="P13" s="26">
        <f t="shared" ca="1" si="2"/>
        <v>51</v>
      </c>
      <c r="Q13" s="26" t="str">
        <f t="shared" ca="1" si="3"/>
        <v>51-55</v>
      </c>
      <c r="R13" s="54" t="s">
        <v>141</v>
      </c>
      <c r="S13" s="5" t="s">
        <v>22</v>
      </c>
    </row>
    <row r="14" spans="1:19" s="27" customFormat="1" ht="27" customHeight="1" x14ac:dyDescent="0.3">
      <c r="A14" s="20">
        <v>13</v>
      </c>
      <c r="B14" s="20">
        <v>13</v>
      </c>
      <c r="C14" s="21" t="s">
        <v>5</v>
      </c>
      <c r="D14" s="22">
        <v>14</v>
      </c>
      <c r="E14" s="22">
        <v>7</v>
      </c>
      <c r="F14" s="22">
        <v>7</v>
      </c>
      <c r="G14" s="23">
        <f t="shared" si="0"/>
        <v>0.5</v>
      </c>
      <c r="H14" s="24">
        <v>3</v>
      </c>
      <c r="I14" s="24">
        <v>2</v>
      </c>
      <c r="J14" s="24">
        <v>1</v>
      </c>
      <c r="K14" s="25">
        <f t="shared" si="1"/>
        <v>0.33333333333333331</v>
      </c>
      <c r="L14" s="54" t="s">
        <v>9</v>
      </c>
      <c r="M14" s="54" t="s">
        <v>13</v>
      </c>
      <c r="N14" s="54" t="s">
        <v>147</v>
      </c>
      <c r="O14" s="96">
        <v>28394</v>
      </c>
      <c r="P14" s="26">
        <f t="shared" ca="1" si="2"/>
        <v>46</v>
      </c>
      <c r="Q14" s="26" t="str">
        <f t="shared" ca="1" si="3"/>
        <v>36-50</v>
      </c>
      <c r="R14" s="54" t="s">
        <v>95</v>
      </c>
      <c r="S14" s="5" t="s">
        <v>22</v>
      </c>
    </row>
    <row r="15" spans="1:19" s="27" customFormat="1" ht="27" customHeight="1" x14ac:dyDescent="0.3">
      <c r="A15" s="20">
        <v>14</v>
      </c>
      <c r="B15" s="20">
        <v>14</v>
      </c>
      <c r="C15" s="21" t="s">
        <v>5</v>
      </c>
      <c r="D15" s="22">
        <v>14</v>
      </c>
      <c r="E15" s="22">
        <v>7</v>
      </c>
      <c r="F15" s="22">
        <v>7</v>
      </c>
      <c r="G15" s="23">
        <f t="shared" si="0"/>
        <v>0.5</v>
      </c>
      <c r="H15" s="24">
        <v>3</v>
      </c>
      <c r="I15" s="24">
        <v>2</v>
      </c>
      <c r="J15" s="24">
        <v>1</v>
      </c>
      <c r="K15" s="25">
        <f t="shared" si="1"/>
        <v>0.33333333333333331</v>
      </c>
      <c r="L15" s="55" t="s">
        <v>9</v>
      </c>
      <c r="M15" s="54" t="s">
        <v>131</v>
      </c>
      <c r="N15" s="54" t="s">
        <v>146</v>
      </c>
      <c r="O15" s="96">
        <v>25021</v>
      </c>
      <c r="P15" s="26">
        <f t="shared" ca="1" si="2"/>
        <v>56</v>
      </c>
      <c r="Q15" s="26" t="str">
        <f t="shared" ca="1" si="3"/>
        <v>55+</v>
      </c>
      <c r="R15" s="54" t="s">
        <v>142</v>
      </c>
      <c r="S15" s="5" t="s">
        <v>22</v>
      </c>
    </row>
    <row r="16" spans="1:19" s="27" customFormat="1" ht="27" customHeight="1" x14ac:dyDescent="0.3">
      <c r="A16" s="20">
        <v>15</v>
      </c>
      <c r="B16" s="56">
        <v>1</v>
      </c>
      <c r="C16" s="57" t="s">
        <v>14</v>
      </c>
      <c r="D16" s="6">
        <v>13</v>
      </c>
      <c r="E16" s="6">
        <v>10</v>
      </c>
      <c r="F16" s="6">
        <v>3</v>
      </c>
      <c r="G16" s="58">
        <f t="shared" si="0"/>
        <v>0.23076923076923078</v>
      </c>
      <c r="H16" s="7">
        <v>3</v>
      </c>
      <c r="I16" s="7">
        <v>2</v>
      </c>
      <c r="J16" s="7">
        <v>1</v>
      </c>
      <c r="K16" s="59">
        <f t="shared" si="1"/>
        <v>0.33333333333333331</v>
      </c>
      <c r="L16" s="57" t="s">
        <v>22</v>
      </c>
      <c r="M16" s="104" t="s">
        <v>148</v>
      </c>
      <c r="N16" s="57" t="s">
        <v>146</v>
      </c>
      <c r="O16" s="60"/>
      <c r="P16" s="75">
        <v>48</v>
      </c>
      <c r="Q16" s="75" t="str">
        <f t="shared" si="3"/>
        <v>36-50</v>
      </c>
      <c r="R16" s="57" t="s">
        <v>158</v>
      </c>
      <c r="S16" s="57" t="s">
        <v>22</v>
      </c>
    </row>
    <row r="17" spans="1:19" s="27" customFormat="1" ht="27" customHeight="1" x14ac:dyDescent="0.3">
      <c r="A17" s="20">
        <v>16</v>
      </c>
      <c r="B17" s="56">
        <v>2</v>
      </c>
      <c r="C17" s="57" t="s">
        <v>14</v>
      </c>
      <c r="D17" s="6">
        <v>13</v>
      </c>
      <c r="E17" s="6">
        <v>10</v>
      </c>
      <c r="F17" s="6">
        <v>3</v>
      </c>
      <c r="G17" s="58">
        <f t="shared" si="0"/>
        <v>0.23076923076923078</v>
      </c>
      <c r="H17" s="7">
        <v>3</v>
      </c>
      <c r="I17" s="7">
        <v>2</v>
      </c>
      <c r="J17" s="7">
        <v>1</v>
      </c>
      <c r="K17" s="59">
        <f t="shared" si="1"/>
        <v>0.33333333333333331</v>
      </c>
      <c r="L17" s="57" t="s">
        <v>19</v>
      </c>
      <c r="M17" s="104" t="s">
        <v>149</v>
      </c>
      <c r="N17" s="57" t="s">
        <v>146</v>
      </c>
      <c r="O17" s="60"/>
      <c r="P17" s="75">
        <v>45</v>
      </c>
      <c r="Q17" s="75" t="str">
        <f t="shared" si="3"/>
        <v>36-50</v>
      </c>
      <c r="R17" s="57" t="s">
        <v>159</v>
      </c>
      <c r="S17" s="57" t="s">
        <v>22</v>
      </c>
    </row>
    <row r="18" spans="1:19" s="27" customFormat="1" ht="27" customHeight="1" x14ac:dyDescent="0.3">
      <c r="A18" s="20">
        <v>17</v>
      </c>
      <c r="B18" s="56">
        <v>3</v>
      </c>
      <c r="C18" s="57" t="s">
        <v>14</v>
      </c>
      <c r="D18" s="6">
        <v>13</v>
      </c>
      <c r="E18" s="6">
        <v>10</v>
      </c>
      <c r="F18" s="6">
        <v>3</v>
      </c>
      <c r="G18" s="58">
        <f t="shared" si="0"/>
        <v>0.23076923076923078</v>
      </c>
      <c r="H18" s="7">
        <v>3</v>
      </c>
      <c r="I18" s="7">
        <v>2</v>
      </c>
      <c r="J18" s="7">
        <v>1</v>
      </c>
      <c r="K18" s="59">
        <f t="shared" si="1"/>
        <v>0.33333333333333331</v>
      </c>
      <c r="L18" s="57" t="s">
        <v>7</v>
      </c>
      <c r="M18" s="104" t="s">
        <v>15</v>
      </c>
      <c r="N18" s="57" t="s">
        <v>147</v>
      </c>
      <c r="O18" s="60"/>
      <c r="P18" s="75">
        <v>35</v>
      </c>
      <c r="Q18" s="75" t="str">
        <f t="shared" si="3"/>
        <v>18-35</v>
      </c>
      <c r="R18" s="57" t="s">
        <v>160</v>
      </c>
      <c r="S18" s="57" t="s">
        <v>22</v>
      </c>
    </row>
    <row r="19" spans="1:19" s="27" customFormat="1" ht="27" customHeight="1" x14ac:dyDescent="0.3">
      <c r="A19" s="20">
        <v>18</v>
      </c>
      <c r="B19" s="56">
        <v>4</v>
      </c>
      <c r="C19" s="57" t="s">
        <v>14</v>
      </c>
      <c r="D19" s="6">
        <v>13</v>
      </c>
      <c r="E19" s="6">
        <v>10</v>
      </c>
      <c r="F19" s="6">
        <v>3</v>
      </c>
      <c r="G19" s="58">
        <f t="shared" si="0"/>
        <v>0.23076923076923078</v>
      </c>
      <c r="H19" s="7">
        <v>3</v>
      </c>
      <c r="I19" s="7">
        <v>2</v>
      </c>
      <c r="J19" s="7">
        <v>1</v>
      </c>
      <c r="K19" s="59">
        <f t="shared" si="1"/>
        <v>0.33333333333333331</v>
      </c>
      <c r="L19" s="57" t="s">
        <v>9</v>
      </c>
      <c r="M19" s="104" t="s">
        <v>16</v>
      </c>
      <c r="N19" s="57" t="s">
        <v>147</v>
      </c>
      <c r="O19" s="61"/>
      <c r="P19" s="75">
        <v>35</v>
      </c>
      <c r="Q19" s="75" t="str">
        <f t="shared" si="3"/>
        <v>18-35</v>
      </c>
      <c r="R19" s="57" t="s">
        <v>161</v>
      </c>
      <c r="S19" s="57" t="s">
        <v>9</v>
      </c>
    </row>
    <row r="20" spans="1:19" s="27" customFormat="1" ht="27" customHeight="1" x14ac:dyDescent="0.3">
      <c r="A20" s="20">
        <v>19</v>
      </c>
      <c r="B20" s="56">
        <v>5</v>
      </c>
      <c r="C20" s="57" t="s">
        <v>14</v>
      </c>
      <c r="D20" s="6">
        <v>13</v>
      </c>
      <c r="E20" s="6">
        <v>10</v>
      </c>
      <c r="F20" s="6">
        <v>3</v>
      </c>
      <c r="G20" s="58">
        <f t="shared" si="0"/>
        <v>0.23076923076923078</v>
      </c>
      <c r="H20" s="7">
        <v>3</v>
      </c>
      <c r="I20" s="7">
        <v>2</v>
      </c>
      <c r="J20" s="7">
        <v>1</v>
      </c>
      <c r="K20" s="59">
        <f t="shared" si="1"/>
        <v>0.33333333333333331</v>
      </c>
      <c r="L20" s="57" t="s">
        <v>9</v>
      </c>
      <c r="M20" s="104" t="s">
        <v>17</v>
      </c>
      <c r="N20" s="57" t="s">
        <v>147</v>
      </c>
      <c r="O20" s="61"/>
      <c r="P20" s="75">
        <v>38</v>
      </c>
      <c r="Q20" s="75" t="str">
        <f t="shared" si="3"/>
        <v>36-50</v>
      </c>
      <c r="R20" s="57" t="s">
        <v>96</v>
      </c>
      <c r="S20" s="57" t="s">
        <v>22</v>
      </c>
    </row>
    <row r="21" spans="1:19" s="27" customFormat="1" ht="27" customHeight="1" x14ac:dyDescent="0.3">
      <c r="A21" s="20">
        <v>20</v>
      </c>
      <c r="B21" s="56">
        <v>6</v>
      </c>
      <c r="C21" s="57" t="s">
        <v>14</v>
      </c>
      <c r="D21" s="6">
        <v>13</v>
      </c>
      <c r="E21" s="6">
        <v>10</v>
      </c>
      <c r="F21" s="6">
        <v>3</v>
      </c>
      <c r="G21" s="58">
        <f t="shared" si="0"/>
        <v>0.23076923076923078</v>
      </c>
      <c r="H21" s="7">
        <v>3</v>
      </c>
      <c r="I21" s="7">
        <v>2</v>
      </c>
      <c r="J21" s="7">
        <v>1</v>
      </c>
      <c r="K21" s="59">
        <f t="shared" si="1"/>
        <v>0.33333333333333331</v>
      </c>
      <c r="L21" s="57" t="s">
        <v>9</v>
      </c>
      <c r="M21" s="104" t="s">
        <v>150</v>
      </c>
      <c r="N21" s="57" t="s">
        <v>146</v>
      </c>
      <c r="O21" s="61"/>
      <c r="P21" s="75">
        <v>45</v>
      </c>
      <c r="Q21" s="75" t="str">
        <f t="shared" si="3"/>
        <v>36-50</v>
      </c>
      <c r="R21" s="57" t="s">
        <v>162</v>
      </c>
      <c r="S21" s="57" t="s">
        <v>22</v>
      </c>
    </row>
    <row r="22" spans="1:19" s="27" customFormat="1" ht="27" customHeight="1" x14ac:dyDescent="0.3">
      <c r="A22" s="20">
        <v>21</v>
      </c>
      <c r="B22" s="56">
        <v>7</v>
      </c>
      <c r="C22" s="57" t="s">
        <v>14</v>
      </c>
      <c r="D22" s="6">
        <v>13</v>
      </c>
      <c r="E22" s="6">
        <v>10</v>
      </c>
      <c r="F22" s="6">
        <v>3</v>
      </c>
      <c r="G22" s="58">
        <f t="shared" si="0"/>
        <v>0.23076923076923078</v>
      </c>
      <c r="H22" s="7">
        <v>3</v>
      </c>
      <c r="I22" s="7">
        <v>2</v>
      </c>
      <c r="J22" s="7">
        <v>1</v>
      </c>
      <c r="K22" s="59">
        <f t="shared" si="1"/>
        <v>0.33333333333333331</v>
      </c>
      <c r="L22" s="57" t="s">
        <v>9</v>
      </c>
      <c r="M22" s="104" t="s">
        <v>151</v>
      </c>
      <c r="N22" s="57" t="s">
        <v>146</v>
      </c>
      <c r="O22" s="61"/>
      <c r="P22" s="75">
        <v>47</v>
      </c>
      <c r="Q22" s="75" t="str">
        <f t="shared" si="3"/>
        <v>36-50</v>
      </c>
      <c r="R22" s="57" t="s">
        <v>163</v>
      </c>
      <c r="S22" s="57" t="s">
        <v>9</v>
      </c>
    </row>
    <row r="23" spans="1:19" s="27" customFormat="1" ht="27" customHeight="1" x14ac:dyDescent="0.3">
      <c r="A23" s="20">
        <v>22</v>
      </c>
      <c r="B23" s="56">
        <v>8</v>
      </c>
      <c r="C23" s="57" t="s">
        <v>14</v>
      </c>
      <c r="D23" s="6">
        <v>13</v>
      </c>
      <c r="E23" s="6">
        <v>10</v>
      </c>
      <c r="F23" s="6">
        <v>3</v>
      </c>
      <c r="G23" s="58">
        <f t="shared" si="0"/>
        <v>0.23076923076923078</v>
      </c>
      <c r="H23" s="7">
        <v>3</v>
      </c>
      <c r="I23" s="7">
        <v>2</v>
      </c>
      <c r="J23" s="7">
        <v>1</v>
      </c>
      <c r="K23" s="59">
        <f t="shared" si="1"/>
        <v>0.33333333333333331</v>
      </c>
      <c r="L23" s="57" t="s">
        <v>9</v>
      </c>
      <c r="M23" s="104" t="s">
        <v>152</v>
      </c>
      <c r="N23" s="57" t="s">
        <v>146</v>
      </c>
      <c r="O23" s="60"/>
      <c r="P23" s="75">
        <v>35</v>
      </c>
      <c r="Q23" s="75" t="str">
        <f t="shared" si="3"/>
        <v>18-35</v>
      </c>
      <c r="R23" s="57" t="s">
        <v>164</v>
      </c>
      <c r="S23" s="57" t="s">
        <v>9</v>
      </c>
    </row>
    <row r="24" spans="1:19" s="27" customFormat="1" ht="27" customHeight="1" x14ac:dyDescent="0.3">
      <c r="A24" s="20">
        <v>23</v>
      </c>
      <c r="B24" s="56">
        <v>9</v>
      </c>
      <c r="C24" s="57" t="s">
        <v>14</v>
      </c>
      <c r="D24" s="6">
        <v>13</v>
      </c>
      <c r="E24" s="6">
        <v>10</v>
      </c>
      <c r="F24" s="6">
        <v>3</v>
      </c>
      <c r="G24" s="58">
        <f t="shared" si="0"/>
        <v>0.23076923076923078</v>
      </c>
      <c r="H24" s="7">
        <v>3</v>
      </c>
      <c r="I24" s="7">
        <v>2</v>
      </c>
      <c r="J24" s="7">
        <v>1</v>
      </c>
      <c r="K24" s="59">
        <f t="shared" si="1"/>
        <v>0.33333333333333331</v>
      </c>
      <c r="L24" s="57" t="s">
        <v>9</v>
      </c>
      <c r="M24" s="104" t="s">
        <v>153</v>
      </c>
      <c r="N24" s="57" t="s">
        <v>146</v>
      </c>
      <c r="O24" s="60"/>
      <c r="P24" s="75">
        <v>49</v>
      </c>
      <c r="Q24" s="75" t="str">
        <f t="shared" si="3"/>
        <v>36-50</v>
      </c>
      <c r="R24" s="57" t="s">
        <v>165</v>
      </c>
      <c r="S24" s="57" t="s">
        <v>22</v>
      </c>
    </row>
    <row r="25" spans="1:19" s="27" customFormat="1" ht="27" customHeight="1" x14ac:dyDescent="0.3">
      <c r="A25" s="20">
        <v>24</v>
      </c>
      <c r="B25" s="56">
        <v>10</v>
      </c>
      <c r="C25" s="57" t="s">
        <v>14</v>
      </c>
      <c r="D25" s="6">
        <v>13</v>
      </c>
      <c r="E25" s="6">
        <v>10</v>
      </c>
      <c r="F25" s="6">
        <v>3</v>
      </c>
      <c r="G25" s="58">
        <f t="shared" si="0"/>
        <v>0.23076923076923078</v>
      </c>
      <c r="H25" s="7">
        <v>3</v>
      </c>
      <c r="I25" s="7">
        <v>2</v>
      </c>
      <c r="J25" s="7">
        <v>1</v>
      </c>
      <c r="K25" s="59">
        <f t="shared" si="1"/>
        <v>0.33333333333333331</v>
      </c>
      <c r="L25" s="57" t="s">
        <v>9</v>
      </c>
      <c r="M25" s="104" t="s">
        <v>154</v>
      </c>
      <c r="N25" s="57" t="s">
        <v>146</v>
      </c>
      <c r="O25" s="60"/>
      <c r="P25" s="75">
        <v>39</v>
      </c>
      <c r="Q25" s="75" t="str">
        <f t="shared" si="3"/>
        <v>36-50</v>
      </c>
      <c r="R25" s="57" t="s">
        <v>166</v>
      </c>
      <c r="S25" s="57" t="s">
        <v>22</v>
      </c>
    </row>
    <row r="26" spans="1:19" s="27" customFormat="1" ht="27" customHeight="1" x14ac:dyDescent="0.3">
      <c r="A26" s="20">
        <v>25</v>
      </c>
      <c r="B26" s="56">
        <v>11</v>
      </c>
      <c r="C26" s="57" t="s">
        <v>14</v>
      </c>
      <c r="D26" s="6">
        <v>13</v>
      </c>
      <c r="E26" s="6">
        <v>10</v>
      </c>
      <c r="F26" s="6">
        <v>3</v>
      </c>
      <c r="G26" s="58">
        <f t="shared" si="0"/>
        <v>0.23076923076923078</v>
      </c>
      <c r="H26" s="7">
        <v>3</v>
      </c>
      <c r="I26" s="7">
        <v>2</v>
      </c>
      <c r="J26" s="7">
        <v>1</v>
      </c>
      <c r="K26" s="59">
        <f t="shared" si="1"/>
        <v>0.33333333333333331</v>
      </c>
      <c r="L26" s="57" t="s">
        <v>9</v>
      </c>
      <c r="M26" s="104" t="s">
        <v>155</v>
      </c>
      <c r="N26" s="57" t="s">
        <v>146</v>
      </c>
      <c r="O26" s="60"/>
      <c r="P26" s="75">
        <v>51</v>
      </c>
      <c r="Q26" s="75" t="str">
        <f t="shared" si="3"/>
        <v>51-55</v>
      </c>
      <c r="R26" s="57" t="s">
        <v>167</v>
      </c>
      <c r="S26" s="57" t="s">
        <v>9</v>
      </c>
    </row>
    <row r="27" spans="1:19" s="27" customFormat="1" ht="27" customHeight="1" x14ac:dyDescent="0.3">
      <c r="A27" s="20">
        <v>26</v>
      </c>
      <c r="B27" s="56">
        <v>12</v>
      </c>
      <c r="C27" s="57" t="s">
        <v>14</v>
      </c>
      <c r="D27" s="6">
        <v>13</v>
      </c>
      <c r="E27" s="6">
        <v>10</v>
      </c>
      <c r="F27" s="6">
        <v>3</v>
      </c>
      <c r="G27" s="58">
        <f t="shared" si="0"/>
        <v>0.23076923076923078</v>
      </c>
      <c r="H27" s="7">
        <v>3</v>
      </c>
      <c r="I27" s="7">
        <v>2</v>
      </c>
      <c r="J27" s="7">
        <v>1</v>
      </c>
      <c r="K27" s="59">
        <f t="shared" si="1"/>
        <v>0.33333333333333331</v>
      </c>
      <c r="L27" s="57" t="s">
        <v>9</v>
      </c>
      <c r="M27" s="104" t="s">
        <v>156</v>
      </c>
      <c r="N27" s="57" t="s">
        <v>146</v>
      </c>
      <c r="O27" s="60"/>
      <c r="P27" s="75">
        <v>28</v>
      </c>
      <c r="Q27" s="75" t="str">
        <f t="shared" si="3"/>
        <v>18-35</v>
      </c>
      <c r="R27" s="57" t="s">
        <v>168</v>
      </c>
      <c r="S27" s="57" t="s">
        <v>170</v>
      </c>
    </row>
    <row r="28" spans="1:19" s="27" customFormat="1" ht="27" customHeight="1" x14ac:dyDescent="0.3">
      <c r="A28" s="20">
        <v>27</v>
      </c>
      <c r="B28" s="62">
        <v>13</v>
      </c>
      <c r="C28" s="57" t="s">
        <v>14</v>
      </c>
      <c r="D28" s="63">
        <v>13</v>
      </c>
      <c r="E28" s="63">
        <v>10</v>
      </c>
      <c r="F28" s="63">
        <v>3</v>
      </c>
      <c r="G28" s="64">
        <f t="shared" si="0"/>
        <v>0.23076923076923078</v>
      </c>
      <c r="H28" s="65">
        <v>3</v>
      </c>
      <c r="I28" s="65">
        <v>2</v>
      </c>
      <c r="J28" s="65">
        <v>1</v>
      </c>
      <c r="K28" s="66">
        <f t="shared" si="1"/>
        <v>0.33333333333333331</v>
      </c>
      <c r="L28" s="57" t="s">
        <v>9</v>
      </c>
      <c r="M28" s="104" t="s">
        <v>157</v>
      </c>
      <c r="N28" s="57" t="s">
        <v>146</v>
      </c>
      <c r="O28" s="67"/>
      <c r="P28" s="76">
        <v>39</v>
      </c>
      <c r="Q28" s="76" t="str">
        <f t="shared" si="3"/>
        <v>36-50</v>
      </c>
      <c r="R28" s="57" t="s">
        <v>169</v>
      </c>
      <c r="S28" s="57" t="s">
        <v>9</v>
      </c>
    </row>
    <row r="29" spans="1:19" s="27" customFormat="1" ht="27" customHeight="1" x14ac:dyDescent="0.3">
      <c r="A29" s="20">
        <v>28</v>
      </c>
      <c r="B29" s="20">
        <v>1</v>
      </c>
      <c r="C29" s="68" t="s">
        <v>171</v>
      </c>
      <c r="D29" s="3">
        <v>7</v>
      </c>
      <c r="E29" s="3">
        <v>6</v>
      </c>
      <c r="F29" s="3">
        <v>1</v>
      </c>
      <c r="G29" s="71">
        <f t="shared" si="0"/>
        <v>0.14285714285714285</v>
      </c>
      <c r="H29" s="4">
        <v>3</v>
      </c>
      <c r="I29" s="4">
        <v>2</v>
      </c>
      <c r="J29" s="4">
        <v>1</v>
      </c>
      <c r="K29" s="34">
        <f t="shared" si="1"/>
        <v>0.33333333333333331</v>
      </c>
      <c r="L29" s="17" t="s">
        <v>22</v>
      </c>
      <c r="M29" s="70" t="s">
        <v>172</v>
      </c>
      <c r="N29" s="68" t="s">
        <v>146</v>
      </c>
      <c r="O29" s="97">
        <v>26639</v>
      </c>
      <c r="P29" s="26">
        <f t="shared" ca="1" si="2"/>
        <v>51</v>
      </c>
      <c r="Q29" s="26" t="str">
        <f t="shared" ca="1" si="3"/>
        <v>51-55</v>
      </c>
      <c r="R29" s="68" t="s">
        <v>178</v>
      </c>
      <c r="S29" s="68" t="s">
        <v>22</v>
      </c>
    </row>
    <row r="30" spans="1:19" s="27" customFormat="1" ht="27" customHeight="1" x14ac:dyDescent="0.3">
      <c r="A30" s="20">
        <v>29</v>
      </c>
      <c r="B30" s="20">
        <v>2</v>
      </c>
      <c r="C30" s="68" t="s">
        <v>171</v>
      </c>
      <c r="D30" s="3">
        <v>7</v>
      </c>
      <c r="E30" s="3">
        <v>6</v>
      </c>
      <c r="F30" s="3">
        <v>1</v>
      </c>
      <c r="G30" s="71">
        <f t="shared" si="0"/>
        <v>0.14285714285714285</v>
      </c>
      <c r="H30" s="4">
        <v>3</v>
      </c>
      <c r="I30" s="4">
        <v>2</v>
      </c>
      <c r="J30" s="4">
        <v>1</v>
      </c>
      <c r="K30" s="34">
        <f t="shared" si="1"/>
        <v>0.33333333333333331</v>
      </c>
      <c r="L30" s="17" t="s">
        <v>19</v>
      </c>
      <c r="M30" s="70" t="s">
        <v>18</v>
      </c>
      <c r="N30" s="68" t="s">
        <v>147</v>
      </c>
      <c r="O30" s="97">
        <v>24720</v>
      </c>
      <c r="P30" s="26">
        <f t="shared" ca="1" si="2"/>
        <v>56</v>
      </c>
      <c r="Q30" s="26" t="str">
        <f t="shared" ca="1" si="3"/>
        <v>55+</v>
      </c>
      <c r="R30" s="68" t="s">
        <v>179</v>
      </c>
      <c r="S30" s="68" t="s">
        <v>22</v>
      </c>
    </row>
    <row r="31" spans="1:19" s="27" customFormat="1" ht="27" customHeight="1" x14ac:dyDescent="0.3">
      <c r="A31" s="20">
        <v>30</v>
      </c>
      <c r="B31" s="20">
        <v>3</v>
      </c>
      <c r="C31" s="68" t="s">
        <v>171</v>
      </c>
      <c r="D31" s="3">
        <v>7</v>
      </c>
      <c r="E31" s="3">
        <v>6</v>
      </c>
      <c r="F31" s="3">
        <v>1</v>
      </c>
      <c r="G31" s="71">
        <f t="shared" si="0"/>
        <v>0.14285714285714285</v>
      </c>
      <c r="H31" s="4">
        <v>3</v>
      </c>
      <c r="I31" s="4">
        <v>2</v>
      </c>
      <c r="J31" s="4">
        <v>1</v>
      </c>
      <c r="K31" s="34">
        <f t="shared" si="1"/>
        <v>0.33333333333333331</v>
      </c>
      <c r="L31" s="17" t="s">
        <v>7</v>
      </c>
      <c r="M31" s="70" t="s">
        <v>173</v>
      </c>
      <c r="N31" s="68" t="s">
        <v>146</v>
      </c>
      <c r="O31" s="97">
        <v>27249</v>
      </c>
      <c r="P31" s="26">
        <f t="shared" ca="1" si="2"/>
        <v>49</v>
      </c>
      <c r="Q31" s="26" t="str">
        <f t="shared" ca="1" si="3"/>
        <v>36-50</v>
      </c>
      <c r="R31" s="68" t="s">
        <v>180</v>
      </c>
      <c r="S31" s="68" t="s">
        <v>22</v>
      </c>
    </row>
    <row r="32" spans="1:19" s="27" customFormat="1" ht="27" customHeight="1" x14ac:dyDescent="0.3">
      <c r="A32" s="20">
        <v>31</v>
      </c>
      <c r="B32" s="20">
        <v>4</v>
      </c>
      <c r="C32" s="68" t="s">
        <v>171</v>
      </c>
      <c r="D32" s="3">
        <v>7</v>
      </c>
      <c r="E32" s="3">
        <v>6</v>
      </c>
      <c r="F32" s="3">
        <v>1</v>
      </c>
      <c r="G32" s="71">
        <f t="shared" si="0"/>
        <v>0.14285714285714285</v>
      </c>
      <c r="H32" s="4">
        <v>3</v>
      </c>
      <c r="I32" s="4">
        <v>2</v>
      </c>
      <c r="J32" s="4">
        <v>1</v>
      </c>
      <c r="K32" s="34">
        <f t="shared" si="1"/>
        <v>0.33333333333333331</v>
      </c>
      <c r="L32" s="17" t="s">
        <v>9</v>
      </c>
      <c r="M32" s="70" t="s">
        <v>174</v>
      </c>
      <c r="N32" s="68" t="s">
        <v>146</v>
      </c>
      <c r="O32" s="97">
        <v>31356</v>
      </c>
      <c r="P32" s="26">
        <f t="shared" ca="1" si="2"/>
        <v>38</v>
      </c>
      <c r="Q32" s="26" t="str">
        <f t="shared" ca="1" si="3"/>
        <v>36-50</v>
      </c>
      <c r="R32" s="68" t="s">
        <v>181</v>
      </c>
      <c r="S32" s="68" t="s">
        <v>22</v>
      </c>
    </row>
    <row r="33" spans="1:19" s="27" customFormat="1" ht="27" customHeight="1" x14ac:dyDescent="0.3">
      <c r="A33" s="20">
        <v>32</v>
      </c>
      <c r="B33" s="20">
        <v>5</v>
      </c>
      <c r="C33" s="68" t="s">
        <v>171</v>
      </c>
      <c r="D33" s="3">
        <v>7</v>
      </c>
      <c r="E33" s="3">
        <v>6</v>
      </c>
      <c r="F33" s="3">
        <v>1</v>
      </c>
      <c r="G33" s="71">
        <f t="shared" si="0"/>
        <v>0.14285714285714285</v>
      </c>
      <c r="H33" s="4">
        <v>3</v>
      </c>
      <c r="I33" s="4">
        <v>2</v>
      </c>
      <c r="J33" s="4">
        <v>1</v>
      </c>
      <c r="K33" s="34">
        <f t="shared" si="1"/>
        <v>0.33333333333333331</v>
      </c>
      <c r="L33" s="17" t="s">
        <v>9</v>
      </c>
      <c r="M33" s="70" t="s">
        <v>175</v>
      </c>
      <c r="N33" s="68" t="s">
        <v>146</v>
      </c>
      <c r="O33" s="97">
        <v>29393</v>
      </c>
      <c r="P33" s="26">
        <f t="shared" ca="1" si="2"/>
        <v>44</v>
      </c>
      <c r="Q33" s="26" t="str">
        <f t="shared" ca="1" si="3"/>
        <v>36-50</v>
      </c>
      <c r="R33" s="68" t="s">
        <v>182</v>
      </c>
      <c r="S33" s="68" t="s">
        <v>22</v>
      </c>
    </row>
    <row r="34" spans="1:19" s="27" customFormat="1" ht="27" customHeight="1" x14ac:dyDescent="0.3">
      <c r="A34" s="20">
        <v>33</v>
      </c>
      <c r="B34" s="20">
        <v>6</v>
      </c>
      <c r="C34" s="68" t="s">
        <v>171</v>
      </c>
      <c r="D34" s="3">
        <v>7</v>
      </c>
      <c r="E34" s="3">
        <v>6</v>
      </c>
      <c r="F34" s="3">
        <v>1</v>
      </c>
      <c r="G34" s="71">
        <f t="shared" si="0"/>
        <v>0.14285714285714285</v>
      </c>
      <c r="H34" s="4">
        <v>3</v>
      </c>
      <c r="I34" s="4">
        <v>2</v>
      </c>
      <c r="J34" s="4">
        <v>1</v>
      </c>
      <c r="K34" s="34">
        <f t="shared" si="1"/>
        <v>0.33333333333333331</v>
      </c>
      <c r="L34" s="17" t="s">
        <v>9</v>
      </c>
      <c r="M34" s="70" t="s">
        <v>176</v>
      </c>
      <c r="N34" s="68" t="s">
        <v>146</v>
      </c>
      <c r="O34" s="97">
        <v>23213</v>
      </c>
      <c r="P34" s="26">
        <f t="shared" ca="1" si="2"/>
        <v>60</v>
      </c>
      <c r="Q34" s="26" t="str">
        <f t="shared" ca="1" si="3"/>
        <v>55+</v>
      </c>
      <c r="R34" s="70" t="s">
        <v>183</v>
      </c>
      <c r="S34" s="68" t="s">
        <v>22</v>
      </c>
    </row>
    <row r="35" spans="1:19" s="27" customFormat="1" ht="27" customHeight="1" x14ac:dyDescent="0.3">
      <c r="A35" s="20">
        <v>34</v>
      </c>
      <c r="B35" s="32">
        <v>7</v>
      </c>
      <c r="C35" s="77" t="s">
        <v>171</v>
      </c>
      <c r="D35" s="78">
        <v>7</v>
      </c>
      <c r="E35" s="78">
        <v>6</v>
      </c>
      <c r="F35" s="78">
        <v>1</v>
      </c>
      <c r="G35" s="71">
        <f t="shared" si="0"/>
        <v>0.14285714285714285</v>
      </c>
      <c r="H35" s="79">
        <v>3</v>
      </c>
      <c r="I35" s="79">
        <v>2</v>
      </c>
      <c r="J35" s="79">
        <v>1</v>
      </c>
      <c r="K35" s="34">
        <f t="shared" si="1"/>
        <v>0.33333333333333331</v>
      </c>
      <c r="L35" s="17" t="s">
        <v>9</v>
      </c>
      <c r="M35" s="105" t="s">
        <v>177</v>
      </c>
      <c r="N35" s="77" t="s">
        <v>146</v>
      </c>
      <c r="O35" s="98">
        <v>31478</v>
      </c>
      <c r="P35" s="35">
        <f t="shared" ca="1" si="2"/>
        <v>38</v>
      </c>
      <c r="Q35" s="35" t="str">
        <f t="shared" ca="1" si="3"/>
        <v>36-50</v>
      </c>
      <c r="R35" s="77" t="s">
        <v>184</v>
      </c>
      <c r="S35" s="77" t="s">
        <v>22</v>
      </c>
    </row>
    <row r="36" spans="1:19" s="27" customFormat="1" ht="27" customHeight="1" x14ac:dyDescent="0.3">
      <c r="A36" s="20">
        <v>35</v>
      </c>
      <c r="B36" s="73">
        <v>1</v>
      </c>
      <c r="C36" s="81" t="s">
        <v>20</v>
      </c>
      <c r="D36" s="73">
        <v>9</v>
      </c>
      <c r="E36" s="73">
        <v>7</v>
      </c>
      <c r="F36" s="73">
        <v>2</v>
      </c>
      <c r="G36" s="58">
        <f t="shared" si="0"/>
        <v>0.22222222222222221</v>
      </c>
      <c r="H36" s="74">
        <v>1</v>
      </c>
      <c r="I36" s="74">
        <v>0</v>
      </c>
      <c r="J36" s="74">
        <v>1</v>
      </c>
      <c r="K36" s="59">
        <f t="shared" si="1"/>
        <v>1</v>
      </c>
      <c r="L36" s="81" t="s">
        <v>22</v>
      </c>
      <c r="M36" s="83" t="s">
        <v>21</v>
      </c>
      <c r="N36" s="81" t="s">
        <v>147</v>
      </c>
      <c r="O36" s="99"/>
      <c r="P36" s="75">
        <v>65</v>
      </c>
      <c r="Q36" s="75" t="str">
        <f t="shared" si="3"/>
        <v>55+</v>
      </c>
      <c r="R36" s="81" t="s">
        <v>97</v>
      </c>
      <c r="S36" s="81" t="s">
        <v>22</v>
      </c>
    </row>
    <row r="37" spans="1:19" s="27" customFormat="1" ht="27" customHeight="1" x14ac:dyDescent="0.3">
      <c r="A37" s="20">
        <v>36</v>
      </c>
      <c r="B37" s="73">
        <v>2</v>
      </c>
      <c r="C37" s="81" t="s">
        <v>20</v>
      </c>
      <c r="D37" s="73">
        <v>9</v>
      </c>
      <c r="E37" s="73">
        <v>7</v>
      </c>
      <c r="F37" s="73">
        <v>2</v>
      </c>
      <c r="G37" s="58">
        <f t="shared" si="0"/>
        <v>0.22222222222222221</v>
      </c>
      <c r="H37" s="74">
        <v>1</v>
      </c>
      <c r="I37" s="74">
        <v>0</v>
      </c>
      <c r="J37" s="74">
        <v>1</v>
      </c>
      <c r="K37" s="59">
        <f t="shared" si="1"/>
        <v>1</v>
      </c>
      <c r="L37" s="81" t="s">
        <v>9</v>
      </c>
      <c r="M37" s="83" t="s">
        <v>185</v>
      </c>
      <c r="N37" s="81" t="s">
        <v>146</v>
      </c>
      <c r="O37" s="99">
        <v>21033</v>
      </c>
      <c r="P37" s="75">
        <f t="shared" ca="1" si="2"/>
        <v>66</v>
      </c>
      <c r="Q37" s="75" t="str">
        <f t="shared" ca="1" si="3"/>
        <v>55+</v>
      </c>
      <c r="R37" s="81" t="s">
        <v>190</v>
      </c>
      <c r="S37" s="81" t="s">
        <v>22</v>
      </c>
    </row>
    <row r="38" spans="1:19" s="27" customFormat="1" ht="27" customHeight="1" x14ac:dyDescent="0.3">
      <c r="A38" s="20">
        <v>37</v>
      </c>
      <c r="B38" s="73">
        <v>3</v>
      </c>
      <c r="C38" s="81" t="s">
        <v>20</v>
      </c>
      <c r="D38" s="73">
        <v>9</v>
      </c>
      <c r="E38" s="73">
        <v>7</v>
      </c>
      <c r="F38" s="73">
        <v>2</v>
      </c>
      <c r="G38" s="58">
        <f t="shared" si="0"/>
        <v>0.22222222222222221</v>
      </c>
      <c r="H38" s="74">
        <v>1</v>
      </c>
      <c r="I38" s="74">
        <v>0</v>
      </c>
      <c r="J38" s="74">
        <v>1</v>
      </c>
      <c r="K38" s="59">
        <f t="shared" si="1"/>
        <v>1</v>
      </c>
      <c r="L38" s="81" t="s">
        <v>9</v>
      </c>
      <c r="M38" s="83" t="s">
        <v>186</v>
      </c>
      <c r="N38" s="81" t="s">
        <v>146</v>
      </c>
      <c r="O38" s="99">
        <v>22995</v>
      </c>
      <c r="P38" s="75">
        <f t="shared" ca="1" si="2"/>
        <v>61</v>
      </c>
      <c r="Q38" s="75" t="str">
        <f t="shared" ca="1" si="3"/>
        <v>55+</v>
      </c>
      <c r="R38" s="81" t="s">
        <v>191</v>
      </c>
      <c r="S38" s="81" t="s">
        <v>22</v>
      </c>
    </row>
    <row r="39" spans="1:19" s="27" customFormat="1" ht="27" customHeight="1" x14ac:dyDescent="0.3">
      <c r="A39" s="20">
        <v>38</v>
      </c>
      <c r="B39" s="73">
        <v>4</v>
      </c>
      <c r="C39" s="81" t="s">
        <v>20</v>
      </c>
      <c r="D39" s="73">
        <v>9</v>
      </c>
      <c r="E39" s="73">
        <v>7</v>
      </c>
      <c r="F39" s="73">
        <v>2</v>
      </c>
      <c r="G39" s="58">
        <f t="shared" si="0"/>
        <v>0.22222222222222221</v>
      </c>
      <c r="H39" s="74">
        <v>1</v>
      </c>
      <c r="I39" s="74">
        <v>0</v>
      </c>
      <c r="J39" s="74">
        <v>1</v>
      </c>
      <c r="K39" s="59">
        <f t="shared" si="1"/>
        <v>1</v>
      </c>
      <c r="L39" s="81" t="s">
        <v>9</v>
      </c>
      <c r="M39" s="83" t="s">
        <v>125</v>
      </c>
      <c r="N39" s="81" t="s">
        <v>146</v>
      </c>
      <c r="O39" s="99">
        <v>23437</v>
      </c>
      <c r="P39" s="75">
        <f t="shared" ca="1" si="2"/>
        <v>60</v>
      </c>
      <c r="Q39" s="75" t="str">
        <f t="shared" ca="1" si="3"/>
        <v>55+</v>
      </c>
      <c r="R39" s="81" t="s">
        <v>132</v>
      </c>
      <c r="S39" s="81" t="s">
        <v>22</v>
      </c>
    </row>
    <row r="40" spans="1:19" s="27" customFormat="1" ht="27" customHeight="1" x14ac:dyDescent="0.3">
      <c r="A40" s="20">
        <v>39</v>
      </c>
      <c r="B40" s="73">
        <v>5</v>
      </c>
      <c r="C40" s="81" t="s">
        <v>20</v>
      </c>
      <c r="D40" s="73">
        <v>9</v>
      </c>
      <c r="E40" s="73">
        <v>7</v>
      </c>
      <c r="F40" s="73">
        <v>2</v>
      </c>
      <c r="G40" s="58">
        <f t="shared" si="0"/>
        <v>0.22222222222222221</v>
      </c>
      <c r="H40" s="74">
        <v>1</v>
      </c>
      <c r="I40" s="74">
        <v>0</v>
      </c>
      <c r="J40" s="74">
        <v>1</v>
      </c>
      <c r="K40" s="59">
        <f t="shared" si="1"/>
        <v>1</v>
      </c>
      <c r="L40" s="81" t="s">
        <v>9</v>
      </c>
      <c r="M40" s="83" t="s">
        <v>23</v>
      </c>
      <c r="N40" s="81" t="s">
        <v>147</v>
      </c>
      <c r="O40" s="99"/>
      <c r="P40" s="75">
        <v>65</v>
      </c>
      <c r="Q40" s="75" t="str">
        <f t="shared" si="3"/>
        <v>55+</v>
      </c>
      <c r="R40" s="81" t="s">
        <v>98</v>
      </c>
      <c r="S40" s="81" t="s">
        <v>9</v>
      </c>
    </row>
    <row r="41" spans="1:19" s="27" customFormat="1" ht="27" customHeight="1" x14ac:dyDescent="0.3">
      <c r="A41" s="20">
        <v>40</v>
      </c>
      <c r="B41" s="73">
        <v>6</v>
      </c>
      <c r="C41" s="81" t="s">
        <v>20</v>
      </c>
      <c r="D41" s="73">
        <v>9</v>
      </c>
      <c r="E41" s="73">
        <v>7</v>
      </c>
      <c r="F41" s="73">
        <v>2</v>
      </c>
      <c r="G41" s="58">
        <f t="shared" si="0"/>
        <v>0.22222222222222221</v>
      </c>
      <c r="H41" s="74">
        <v>1</v>
      </c>
      <c r="I41" s="74">
        <v>0</v>
      </c>
      <c r="J41" s="74">
        <v>1</v>
      </c>
      <c r="K41" s="59">
        <f t="shared" si="1"/>
        <v>1</v>
      </c>
      <c r="L41" s="81" t="s">
        <v>9</v>
      </c>
      <c r="M41" s="83" t="s">
        <v>127</v>
      </c>
      <c r="N41" s="81" t="s">
        <v>146</v>
      </c>
      <c r="O41" s="99">
        <v>21930</v>
      </c>
      <c r="P41" s="75">
        <f t="shared" ca="1" si="2"/>
        <v>64</v>
      </c>
      <c r="Q41" s="75" t="str">
        <f t="shared" ca="1" si="3"/>
        <v>55+</v>
      </c>
      <c r="R41" s="81" t="s">
        <v>192</v>
      </c>
      <c r="S41" s="81" t="s">
        <v>196</v>
      </c>
    </row>
    <row r="42" spans="1:19" s="27" customFormat="1" ht="27" customHeight="1" x14ac:dyDescent="0.3">
      <c r="A42" s="20">
        <v>41</v>
      </c>
      <c r="B42" s="73">
        <v>7</v>
      </c>
      <c r="C42" s="81" t="s">
        <v>20</v>
      </c>
      <c r="D42" s="73">
        <v>9</v>
      </c>
      <c r="E42" s="73">
        <v>7</v>
      </c>
      <c r="F42" s="73">
        <v>2</v>
      </c>
      <c r="G42" s="58">
        <f t="shared" si="0"/>
        <v>0.22222222222222221</v>
      </c>
      <c r="H42" s="74">
        <v>1</v>
      </c>
      <c r="I42" s="74">
        <v>0</v>
      </c>
      <c r="J42" s="74">
        <v>1</v>
      </c>
      <c r="K42" s="59">
        <f t="shared" si="1"/>
        <v>1</v>
      </c>
      <c r="L42" s="81" t="s">
        <v>9</v>
      </c>
      <c r="M42" s="83" t="s">
        <v>187</v>
      </c>
      <c r="N42" s="81" t="s">
        <v>146</v>
      </c>
      <c r="O42" s="99"/>
      <c r="P42" s="75">
        <v>45</v>
      </c>
      <c r="Q42" s="75" t="str">
        <f t="shared" si="3"/>
        <v>36-50</v>
      </c>
      <c r="R42" s="81" t="s">
        <v>193</v>
      </c>
      <c r="S42" s="81" t="s">
        <v>196</v>
      </c>
    </row>
    <row r="43" spans="1:19" s="27" customFormat="1" ht="27" customHeight="1" x14ac:dyDescent="0.3">
      <c r="A43" s="20">
        <v>42</v>
      </c>
      <c r="B43" s="73">
        <v>8</v>
      </c>
      <c r="C43" s="81" t="s">
        <v>20</v>
      </c>
      <c r="D43" s="73">
        <v>9</v>
      </c>
      <c r="E43" s="73">
        <v>7</v>
      </c>
      <c r="F43" s="73">
        <v>2</v>
      </c>
      <c r="G43" s="58">
        <f t="shared" si="0"/>
        <v>0.22222222222222221</v>
      </c>
      <c r="H43" s="74">
        <v>1</v>
      </c>
      <c r="I43" s="74">
        <v>0</v>
      </c>
      <c r="J43" s="74">
        <v>1</v>
      </c>
      <c r="K43" s="59">
        <f t="shared" si="1"/>
        <v>1</v>
      </c>
      <c r="L43" s="81" t="s">
        <v>9</v>
      </c>
      <c r="M43" s="83" t="s">
        <v>188</v>
      </c>
      <c r="N43" s="81" t="s">
        <v>146</v>
      </c>
      <c r="O43" s="99"/>
      <c r="P43" s="75">
        <v>42</v>
      </c>
      <c r="Q43" s="75" t="str">
        <f t="shared" si="3"/>
        <v>36-50</v>
      </c>
      <c r="R43" s="81" t="s">
        <v>194</v>
      </c>
      <c r="S43" s="81" t="s">
        <v>22</v>
      </c>
    </row>
    <row r="44" spans="1:19" s="27" customFormat="1" ht="27" customHeight="1" x14ac:dyDescent="0.3">
      <c r="A44" s="20">
        <v>43</v>
      </c>
      <c r="B44" s="73">
        <v>9</v>
      </c>
      <c r="C44" s="81" t="s">
        <v>20</v>
      </c>
      <c r="D44" s="73">
        <v>9</v>
      </c>
      <c r="E44" s="73">
        <v>7</v>
      </c>
      <c r="F44" s="73">
        <v>2</v>
      </c>
      <c r="G44" s="58">
        <f t="shared" si="0"/>
        <v>0.22222222222222221</v>
      </c>
      <c r="H44" s="74">
        <v>1</v>
      </c>
      <c r="I44" s="74">
        <v>0</v>
      </c>
      <c r="J44" s="74">
        <v>1</v>
      </c>
      <c r="K44" s="59">
        <f t="shared" si="1"/>
        <v>1</v>
      </c>
      <c r="L44" s="81" t="s">
        <v>9</v>
      </c>
      <c r="M44" s="83" t="s">
        <v>189</v>
      </c>
      <c r="N44" s="81" t="s">
        <v>146</v>
      </c>
      <c r="O44" s="99">
        <v>23771</v>
      </c>
      <c r="P44" s="75">
        <f t="shared" ca="1" si="2"/>
        <v>59</v>
      </c>
      <c r="Q44" s="75" t="str">
        <f t="shared" ca="1" si="3"/>
        <v>55+</v>
      </c>
      <c r="R44" s="81" t="s">
        <v>195</v>
      </c>
      <c r="S44" s="81" t="s">
        <v>22</v>
      </c>
    </row>
    <row r="45" spans="1:19" s="27" customFormat="1" ht="27" customHeight="1" x14ac:dyDescent="0.3">
      <c r="A45" s="20">
        <v>44</v>
      </c>
      <c r="B45" s="20">
        <v>1</v>
      </c>
      <c r="C45" s="68" t="s">
        <v>24</v>
      </c>
      <c r="D45" s="12">
        <v>9</v>
      </c>
      <c r="E45" s="12">
        <v>7</v>
      </c>
      <c r="F45" s="12">
        <v>2</v>
      </c>
      <c r="G45" s="23">
        <f t="shared" si="0"/>
        <v>0.22222222222222221</v>
      </c>
      <c r="H45" s="4">
        <v>3</v>
      </c>
      <c r="I45" s="4">
        <v>2</v>
      </c>
      <c r="J45" s="4">
        <v>1</v>
      </c>
      <c r="K45" s="25">
        <f t="shared" si="1"/>
        <v>0.33333333333333331</v>
      </c>
      <c r="L45" s="68" t="s">
        <v>22</v>
      </c>
      <c r="M45" s="70" t="s">
        <v>197</v>
      </c>
      <c r="N45" s="68" t="s">
        <v>146</v>
      </c>
      <c r="O45" s="97">
        <v>28110</v>
      </c>
      <c r="P45" s="26">
        <f t="shared" ca="1" si="2"/>
        <v>47</v>
      </c>
      <c r="Q45" s="26" t="str">
        <f t="shared" ca="1" si="3"/>
        <v>36-50</v>
      </c>
      <c r="R45" s="68" t="s">
        <v>204</v>
      </c>
      <c r="S45" s="68" t="s">
        <v>19</v>
      </c>
    </row>
    <row r="46" spans="1:19" s="27" customFormat="1" ht="27" customHeight="1" x14ac:dyDescent="0.3">
      <c r="A46" s="20">
        <v>45</v>
      </c>
      <c r="B46" s="20">
        <v>2</v>
      </c>
      <c r="C46" s="68" t="s">
        <v>24</v>
      </c>
      <c r="D46" s="12">
        <v>9</v>
      </c>
      <c r="E46" s="12">
        <v>7</v>
      </c>
      <c r="F46" s="12">
        <v>2</v>
      </c>
      <c r="G46" s="23">
        <f t="shared" si="0"/>
        <v>0.22222222222222221</v>
      </c>
      <c r="H46" s="4">
        <v>3</v>
      </c>
      <c r="I46" s="4">
        <v>2</v>
      </c>
      <c r="J46" s="4">
        <v>1</v>
      </c>
      <c r="K46" s="25">
        <f t="shared" si="1"/>
        <v>0.33333333333333331</v>
      </c>
      <c r="L46" s="68" t="s">
        <v>19</v>
      </c>
      <c r="M46" s="70" t="s">
        <v>198</v>
      </c>
      <c r="N46" s="68" t="s">
        <v>146</v>
      </c>
      <c r="O46" s="97">
        <v>29738</v>
      </c>
      <c r="P46" s="26">
        <f t="shared" ca="1" si="2"/>
        <v>43</v>
      </c>
      <c r="Q46" s="26" t="str">
        <f t="shared" ca="1" si="3"/>
        <v>36-50</v>
      </c>
      <c r="R46" s="68" t="s">
        <v>205</v>
      </c>
      <c r="S46" s="68" t="s">
        <v>22</v>
      </c>
    </row>
    <row r="47" spans="1:19" s="27" customFormat="1" ht="27" customHeight="1" x14ac:dyDescent="0.3">
      <c r="A47" s="20">
        <v>46</v>
      </c>
      <c r="B47" s="20">
        <v>3</v>
      </c>
      <c r="C47" s="68" t="s">
        <v>24</v>
      </c>
      <c r="D47" s="12">
        <v>9</v>
      </c>
      <c r="E47" s="12">
        <v>7</v>
      </c>
      <c r="F47" s="12">
        <v>2</v>
      </c>
      <c r="G47" s="23">
        <f t="shared" si="0"/>
        <v>0.22222222222222221</v>
      </c>
      <c r="H47" s="4">
        <v>3</v>
      </c>
      <c r="I47" s="4">
        <v>2</v>
      </c>
      <c r="J47" s="4">
        <v>1</v>
      </c>
      <c r="K47" s="25">
        <f t="shared" si="1"/>
        <v>0.33333333333333331</v>
      </c>
      <c r="L47" s="68" t="s">
        <v>7</v>
      </c>
      <c r="M47" s="70" t="s">
        <v>25</v>
      </c>
      <c r="N47" s="68" t="s">
        <v>203</v>
      </c>
      <c r="O47" s="97">
        <v>29898</v>
      </c>
      <c r="P47" s="26">
        <f t="shared" ca="1" si="2"/>
        <v>42</v>
      </c>
      <c r="Q47" s="26" t="str">
        <f t="shared" ca="1" si="3"/>
        <v>36-50</v>
      </c>
      <c r="R47" s="68" t="s">
        <v>99</v>
      </c>
      <c r="S47" s="68" t="s">
        <v>22</v>
      </c>
    </row>
    <row r="48" spans="1:19" s="27" customFormat="1" ht="27" customHeight="1" x14ac:dyDescent="0.3">
      <c r="A48" s="20">
        <v>47</v>
      </c>
      <c r="B48" s="20">
        <v>4</v>
      </c>
      <c r="C48" s="68" t="s">
        <v>24</v>
      </c>
      <c r="D48" s="12">
        <v>9</v>
      </c>
      <c r="E48" s="12">
        <v>7</v>
      </c>
      <c r="F48" s="12">
        <v>2</v>
      </c>
      <c r="G48" s="23">
        <f t="shared" si="0"/>
        <v>0.22222222222222221</v>
      </c>
      <c r="H48" s="4">
        <v>3</v>
      </c>
      <c r="I48" s="4">
        <v>2</v>
      </c>
      <c r="J48" s="4">
        <v>1</v>
      </c>
      <c r="K48" s="25">
        <f t="shared" si="1"/>
        <v>0.33333333333333331</v>
      </c>
      <c r="L48" s="68" t="s">
        <v>9</v>
      </c>
      <c r="M48" s="70" t="s">
        <v>26</v>
      </c>
      <c r="N48" s="68" t="s">
        <v>203</v>
      </c>
      <c r="O48" s="97">
        <v>20671</v>
      </c>
      <c r="P48" s="26">
        <f t="shared" ca="1" si="2"/>
        <v>67</v>
      </c>
      <c r="Q48" s="26" t="str">
        <f t="shared" ca="1" si="3"/>
        <v>55+</v>
      </c>
      <c r="R48" s="68" t="s">
        <v>100</v>
      </c>
      <c r="S48" s="68" t="s">
        <v>22</v>
      </c>
    </row>
    <row r="49" spans="1:19" s="27" customFormat="1" ht="27" customHeight="1" x14ac:dyDescent="0.3">
      <c r="A49" s="20">
        <v>48</v>
      </c>
      <c r="B49" s="20">
        <v>5</v>
      </c>
      <c r="C49" s="68" t="s">
        <v>24</v>
      </c>
      <c r="D49" s="12">
        <v>9</v>
      </c>
      <c r="E49" s="12">
        <v>7</v>
      </c>
      <c r="F49" s="12">
        <v>2</v>
      </c>
      <c r="G49" s="23">
        <f t="shared" si="0"/>
        <v>0.22222222222222221</v>
      </c>
      <c r="H49" s="4">
        <v>3</v>
      </c>
      <c r="I49" s="4">
        <v>2</v>
      </c>
      <c r="J49" s="4">
        <v>1</v>
      </c>
      <c r="K49" s="25">
        <f t="shared" si="1"/>
        <v>0.33333333333333331</v>
      </c>
      <c r="L49" s="68" t="s">
        <v>9</v>
      </c>
      <c r="M49" s="70" t="s">
        <v>199</v>
      </c>
      <c r="N49" s="68" t="s">
        <v>146</v>
      </c>
      <c r="O49" s="97">
        <v>28129</v>
      </c>
      <c r="P49" s="26">
        <f t="shared" ca="1" si="2"/>
        <v>47</v>
      </c>
      <c r="Q49" s="26" t="str">
        <f t="shared" ca="1" si="3"/>
        <v>36-50</v>
      </c>
      <c r="R49" s="70" t="s">
        <v>206</v>
      </c>
      <c r="S49" s="68" t="s">
        <v>22</v>
      </c>
    </row>
    <row r="50" spans="1:19" s="27" customFormat="1" ht="27" customHeight="1" x14ac:dyDescent="0.3">
      <c r="A50" s="20">
        <v>49</v>
      </c>
      <c r="B50" s="20">
        <v>6</v>
      </c>
      <c r="C50" s="68" t="s">
        <v>24</v>
      </c>
      <c r="D50" s="12">
        <v>9</v>
      </c>
      <c r="E50" s="12">
        <v>7</v>
      </c>
      <c r="F50" s="12">
        <v>2</v>
      </c>
      <c r="G50" s="23">
        <f t="shared" si="0"/>
        <v>0.22222222222222221</v>
      </c>
      <c r="H50" s="4">
        <v>3</v>
      </c>
      <c r="I50" s="4">
        <v>2</v>
      </c>
      <c r="J50" s="4">
        <v>1</v>
      </c>
      <c r="K50" s="25">
        <f t="shared" si="1"/>
        <v>0.33333333333333331</v>
      </c>
      <c r="L50" s="68" t="s">
        <v>9</v>
      </c>
      <c r="M50" s="70" t="s">
        <v>200</v>
      </c>
      <c r="N50" s="68" t="s">
        <v>146</v>
      </c>
      <c r="O50" s="97">
        <v>24662</v>
      </c>
      <c r="P50" s="26">
        <f t="shared" ca="1" si="2"/>
        <v>57</v>
      </c>
      <c r="Q50" s="26" t="str">
        <f t="shared" ca="1" si="3"/>
        <v>55+</v>
      </c>
      <c r="R50" s="68" t="s">
        <v>207</v>
      </c>
      <c r="S50" s="68" t="s">
        <v>22</v>
      </c>
    </row>
    <row r="51" spans="1:19" s="27" customFormat="1" ht="27" customHeight="1" x14ac:dyDescent="0.3">
      <c r="A51" s="20">
        <v>50</v>
      </c>
      <c r="B51" s="20">
        <v>7</v>
      </c>
      <c r="C51" s="68" t="s">
        <v>24</v>
      </c>
      <c r="D51" s="12">
        <v>9</v>
      </c>
      <c r="E51" s="12">
        <v>7</v>
      </c>
      <c r="F51" s="12">
        <v>2</v>
      </c>
      <c r="G51" s="23">
        <f t="shared" si="0"/>
        <v>0.22222222222222221</v>
      </c>
      <c r="H51" s="4">
        <v>3</v>
      </c>
      <c r="I51" s="4">
        <v>2</v>
      </c>
      <c r="J51" s="4">
        <v>1</v>
      </c>
      <c r="K51" s="25">
        <f t="shared" si="1"/>
        <v>0.33333333333333331</v>
      </c>
      <c r="L51" s="68" t="s">
        <v>9</v>
      </c>
      <c r="M51" s="70" t="s">
        <v>186</v>
      </c>
      <c r="N51" s="68" t="s">
        <v>146</v>
      </c>
      <c r="O51" s="97">
        <v>22995</v>
      </c>
      <c r="P51" s="26">
        <f t="shared" ca="1" si="2"/>
        <v>61</v>
      </c>
      <c r="Q51" s="26" t="str">
        <f t="shared" ca="1" si="3"/>
        <v>55+</v>
      </c>
      <c r="R51" s="68" t="s">
        <v>208</v>
      </c>
      <c r="S51" s="68" t="s">
        <v>22</v>
      </c>
    </row>
    <row r="52" spans="1:19" s="27" customFormat="1" ht="27" customHeight="1" x14ac:dyDescent="0.3">
      <c r="A52" s="20">
        <v>51</v>
      </c>
      <c r="B52" s="20">
        <v>8</v>
      </c>
      <c r="C52" s="68" t="s">
        <v>24</v>
      </c>
      <c r="D52" s="12">
        <v>9</v>
      </c>
      <c r="E52" s="12">
        <v>7</v>
      </c>
      <c r="F52" s="12">
        <v>2</v>
      </c>
      <c r="G52" s="23">
        <f t="shared" si="0"/>
        <v>0.22222222222222221</v>
      </c>
      <c r="H52" s="4">
        <v>3</v>
      </c>
      <c r="I52" s="4">
        <v>2</v>
      </c>
      <c r="J52" s="4">
        <v>1</v>
      </c>
      <c r="K52" s="25">
        <f t="shared" si="1"/>
        <v>0.33333333333333331</v>
      </c>
      <c r="L52" s="68" t="s">
        <v>9</v>
      </c>
      <c r="M52" s="70" t="s">
        <v>201</v>
      </c>
      <c r="N52" s="68" t="s">
        <v>146</v>
      </c>
      <c r="O52" s="97">
        <v>29283</v>
      </c>
      <c r="P52" s="26">
        <f t="shared" ca="1" si="2"/>
        <v>44</v>
      </c>
      <c r="Q52" s="26" t="str">
        <f t="shared" ca="1" si="3"/>
        <v>36-50</v>
      </c>
      <c r="R52" s="68" t="s">
        <v>209</v>
      </c>
      <c r="S52" s="68" t="s">
        <v>211</v>
      </c>
    </row>
    <row r="53" spans="1:19" s="27" customFormat="1" ht="27" customHeight="1" x14ac:dyDescent="0.3">
      <c r="A53" s="20">
        <v>52</v>
      </c>
      <c r="B53" s="20">
        <v>9</v>
      </c>
      <c r="C53" s="68" t="s">
        <v>24</v>
      </c>
      <c r="D53" s="12">
        <v>9</v>
      </c>
      <c r="E53" s="12">
        <v>7</v>
      </c>
      <c r="F53" s="12">
        <v>2</v>
      </c>
      <c r="G53" s="23">
        <f t="shared" si="0"/>
        <v>0.22222222222222221</v>
      </c>
      <c r="H53" s="4">
        <v>3</v>
      </c>
      <c r="I53" s="4">
        <v>2</v>
      </c>
      <c r="J53" s="4">
        <v>1</v>
      </c>
      <c r="K53" s="25">
        <f t="shared" si="1"/>
        <v>0.33333333333333331</v>
      </c>
      <c r="L53" s="68" t="s">
        <v>9</v>
      </c>
      <c r="M53" s="70" t="s">
        <v>202</v>
      </c>
      <c r="N53" s="68" t="s">
        <v>146</v>
      </c>
      <c r="O53" s="97">
        <v>35828</v>
      </c>
      <c r="P53" s="26">
        <f t="shared" ca="1" si="2"/>
        <v>26</v>
      </c>
      <c r="Q53" s="26" t="str">
        <f t="shared" ca="1" si="3"/>
        <v>18-35</v>
      </c>
      <c r="R53" s="68" t="s">
        <v>210</v>
      </c>
      <c r="S53" s="68" t="s">
        <v>9</v>
      </c>
    </row>
    <row r="54" spans="1:19" s="27" customFormat="1" ht="27" customHeight="1" x14ac:dyDescent="0.3">
      <c r="A54" s="20">
        <v>53</v>
      </c>
      <c r="B54" s="73">
        <v>1</v>
      </c>
      <c r="C54" s="81" t="s">
        <v>27</v>
      </c>
      <c r="D54" s="10">
        <v>14</v>
      </c>
      <c r="E54" s="10">
        <v>11</v>
      </c>
      <c r="F54" s="10">
        <v>3</v>
      </c>
      <c r="G54" s="58">
        <f t="shared" si="0"/>
        <v>0.21428571428571427</v>
      </c>
      <c r="H54" s="7">
        <v>4</v>
      </c>
      <c r="I54" s="7">
        <v>3</v>
      </c>
      <c r="J54" s="7">
        <v>1</v>
      </c>
      <c r="K54" s="59">
        <f t="shared" si="1"/>
        <v>0.25</v>
      </c>
      <c r="L54" s="81" t="s">
        <v>22</v>
      </c>
      <c r="M54" s="83" t="s">
        <v>212</v>
      </c>
      <c r="N54" s="81" t="s">
        <v>146</v>
      </c>
      <c r="O54" s="99">
        <v>19164</v>
      </c>
      <c r="P54" s="75">
        <f t="shared" ca="1" si="2"/>
        <v>72</v>
      </c>
      <c r="Q54" s="75" t="str">
        <f t="shared" ca="1" si="3"/>
        <v>55+</v>
      </c>
      <c r="R54" s="81" t="s">
        <v>223</v>
      </c>
      <c r="S54" s="81" t="s">
        <v>233</v>
      </c>
    </row>
    <row r="55" spans="1:19" s="27" customFormat="1" ht="27" customHeight="1" x14ac:dyDescent="0.3">
      <c r="A55" s="20">
        <v>54</v>
      </c>
      <c r="B55" s="73">
        <v>2</v>
      </c>
      <c r="C55" s="81" t="s">
        <v>27</v>
      </c>
      <c r="D55" s="10">
        <v>14</v>
      </c>
      <c r="E55" s="10">
        <v>11</v>
      </c>
      <c r="F55" s="10">
        <v>3</v>
      </c>
      <c r="G55" s="58">
        <f t="shared" si="0"/>
        <v>0.21428571428571427</v>
      </c>
      <c r="H55" s="7">
        <v>4</v>
      </c>
      <c r="I55" s="7">
        <v>3</v>
      </c>
      <c r="J55" s="7">
        <v>1</v>
      </c>
      <c r="K55" s="59">
        <f t="shared" si="1"/>
        <v>0.25</v>
      </c>
      <c r="L55" s="81" t="s">
        <v>19</v>
      </c>
      <c r="M55" s="83" t="s">
        <v>213</v>
      </c>
      <c r="N55" s="81" t="s">
        <v>146</v>
      </c>
      <c r="O55" s="99">
        <v>26757</v>
      </c>
      <c r="P55" s="75">
        <f t="shared" ca="1" si="2"/>
        <v>51</v>
      </c>
      <c r="Q55" s="75" t="str">
        <f t="shared" ca="1" si="3"/>
        <v>51-55</v>
      </c>
      <c r="R55" s="81" t="s">
        <v>224</v>
      </c>
      <c r="S55" s="81" t="s">
        <v>22</v>
      </c>
    </row>
    <row r="56" spans="1:19" s="27" customFormat="1" ht="27" customHeight="1" x14ac:dyDescent="0.3">
      <c r="A56" s="20">
        <v>55</v>
      </c>
      <c r="B56" s="73">
        <v>3</v>
      </c>
      <c r="C56" s="81" t="s">
        <v>27</v>
      </c>
      <c r="D56" s="10">
        <v>14</v>
      </c>
      <c r="E56" s="10">
        <v>11</v>
      </c>
      <c r="F56" s="10">
        <v>3</v>
      </c>
      <c r="G56" s="58">
        <f t="shared" si="0"/>
        <v>0.21428571428571427</v>
      </c>
      <c r="H56" s="7">
        <v>4</v>
      </c>
      <c r="I56" s="7">
        <v>3</v>
      </c>
      <c r="J56" s="7">
        <v>1</v>
      </c>
      <c r="K56" s="59">
        <f t="shared" si="1"/>
        <v>0.25</v>
      </c>
      <c r="L56" s="81" t="s">
        <v>19</v>
      </c>
      <c r="M56" s="83" t="s">
        <v>28</v>
      </c>
      <c r="N56" s="81" t="s">
        <v>147</v>
      </c>
      <c r="O56" s="99">
        <v>27320</v>
      </c>
      <c r="P56" s="75">
        <f t="shared" ca="1" si="2"/>
        <v>49</v>
      </c>
      <c r="Q56" s="75" t="str">
        <f t="shared" ca="1" si="3"/>
        <v>36-50</v>
      </c>
      <c r="R56" s="81" t="s">
        <v>101</v>
      </c>
      <c r="S56" s="81" t="s">
        <v>19</v>
      </c>
    </row>
    <row r="57" spans="1:19" s="27" customFormat="1" ht="27" customHeight="1" x14ac:dyDescent="0.3">
      <c r="A57" s="20">
        <v>56</v>
      </c>
      <c r="B57" s="73">
        <v>4</v>
      </c>
      <c r="C57" s="81" t="s">
        <v>27</v>
      </c>
      <c r="D57" s="10">
        <v>14</v>
      </c>
      <c r="E57" s="10">
        <v>11</v>
      </c>
      <c r="F57" s="10">
        <v>3</v>
      </c>
      <c r="G57" s="58">
        <f t="shared" si="0"/>
        <v>0.21428571428571427</v>
      </c>
      <c r="H57" s="7">
        <v>4</v>
      </c>
      <c r="I57" s="7">
        <v>3</v>
      </c>
      <c r="J57" s="7">
        <v>1</v>
      </c>
      <c r="K57" s="59">
        <f t="shared" si="1"/>
        <v>0.25</v>
      </c>
      <c r="L57" s="81" t="s">
        <v>7</v>
      </c>
      <c r="M57" s="83" t="s">
        <v>214</v>
      </c>
      <c r="N57" s="81" t="s">
        <v>146</v>
      </c>
      <c r="O57" s="99">
        <v>37846</v>
      </c>
      <c r="P57" s="75">
        <f t="shared" ca="1" si="2"/>
        <v>20</v>
      </c>
      <c r="Q57" s="75" t="str">
        <f t="shared" ca="1" si="3"/>
        <v>18-35</v>
      </c>
      <c r="R57" s="81" t="s">
        <v>225</v>
      </c>
      <c r="S57" s="81" t="s">
        <v>22</v>
      </c>
    </row>
    <row r="58" spans="1:19" s="27" customFormat="1" ht="27" customHeight="1" x14ac:dyDescent="0.3">
      <c r="A58" s="20">
        <v>57</v>
      </c>
      <c r="B58" s="73">
        <v>5</v>
      </c>
      <c r="C58" s="81" t="s">
        <v>27</v>
      </c>
      <c r="D58" s="10">
        <v>14</v>
      </c>
      <c r="E58" s="10">
        <v>11</v>
      </c>
      <c r="F58" s="10">
        <v>3</v>
      </c>
      <c r="G58" s="58">
        <f t="shared" si="0"/>
        <v>0.21428571428571427</v>
      </c>
      <c r="H58" s="7">
        <v>4</v>
      </c>
      <c r="I58" s="7">
        <v>3</v>
      </c>
      <c r="J58" s="7">
        <v>1</v>
      </c>
      <c r="K58" s="59">
        <f t="shared" si="1"/>
        <v>0.25</v>
      </c>
      <c r="L58" s="81" t="s">
        <v>9</v>
      </c>
      <c r="M58" s="83" t="s">
        <v>29</v>
      </c>
      <c r="N58" s="81" t="s">
        <v>147</v>
      </c>
      <c r="O58" s="99">
        <v>29072</v>
      </c>
      <c r="P58" s="75">
        <f t="shared" ca="1" si="2"/>
        <v>44</v>
      </c>
      <c r="Q58" s="75" t="str">
        <f t="shared" ca="1" si="3"/>
        <v>36-50</v>
      </c>
      <c r="R58" s="83" t="s">
        <v>102</v>
      </c>
      <c r="S58" s="81" t="s">
        <v>234</v>
      </c>
    </row>
    <row r="59" spans="1:19" s="27" customFormat="1" ht="27" customHeight="1" x14ac:dyDescent="0.3">
      <c r="A59" s="20">
        <v>58</v>
      </c>
      <c r="B59" s="73">
        <v>6</v>
      </c>
      <c r="C59" s="81" t="s">
        <v>27</v>
      </c>
      <c r="D59" s="10">
        <v>14</v>
      </c>
      <c r="E59" s="10">
        <v>11</v>
      </c>
      <c r="F59" s="10">
        <v>3</v>
      </c>
      <c r="G59" s="58">
        <f t="shared" si="0"/>
        <v>0.21428571428571427</v>
      </c>
      <c r="H59" s="7">
        <v>4</v>
      </c>
      <c r="I59" s="7">
        <v>3</v>
      </c>
      <c r="J59" s="7">
        <v>1</v>
      </c>
      <c r="K59" s="59">
        <f t="shared" si="1"/>
        <v>0.25</v>
      </c>
      <c r="L59" s="81" t="s">
        <v>9</v>
      </c>
      <c r="M59" s="83" t="s">
        <v>30</v>
      </c>
      <c r="N59" s="81" t="s">
        <v>147</v>
      </c>
      <c r="O59" s="99">
        <v>22486</v>
      </c>
      <c r="P59" s="75">
        <f t="shared" ca="1" si="2"/>
        <v>62</v>
      </c>
      <c r="Q59" s="75" t="str">
        <f t="shared" ca="1" si="3"/>
        <v>55+</v>
      </c>
      <c r="R59" s="81" t="s">
        <v>103</v>
      </c>
      <c r="S59" s="81" t="s">
        <v>22</v>
      </c>
    </row>
    <row r="60" spans="1:19" s="27" customFormat="1" ht="27" customHeight="1" x14ac:dyDescent="0.3">
      <c r="A60" s="20">
        <v>59</v>
      </c>
      <c r="B60" s="73">
        <v>7</v>
      </c>
      <c r="C60" s="81" t="s">
        <v>27</v>
      </c>
      <c r="D60" s="10">
        <v>14</v>
      </c>
      <c r="E60" s="10">
        <v>11</v>
      </c>
      <c r="F60" s="10">
        <v>3</v>
      </c>
      <c r="G60" s="58">
        <f t="shared" si="0"/>
        <v>0.21428571428571427</v>
      </c>
      <c r="H60" s="7">
        <v>4</v>
      </c>
      <c r="I60" s="7">
        <v>3</v>
      </c>
      <c r="J60" s="7">
        <v>1</v>
      </c>
      <c r="K60" s="59">
        <f t="shared" si="1"/>
        <v>0.25</v>
      </c>
      <c r="L60" s="81" t="s">
        <v>9</v>
      </c>
      <c r="M60" s="83" t="s">
        <v>215</v>
      </c>
      <c r="N60" s="81" t="s">
        <v>146</v>
      </c>
      <c r="O60" s="99">
        <v>28764</v>
      </c>
      <c r="P60" s="75">
        <f t="shared" ca="1" si="2"/>
        <v>45</v>
      </c>
      <c r="Q60" s="75" t="str">
        <f t="shared" ca="1" si="3"/>
        <v>36-50</v>
      </c>
      <c r="R60" s="81" t="s">
        <v>226</v>
      </c>
      <c r="S60" s="81" t="s">
        <v>9</v>
      </c>
    </row>
    <row r="61" spans="1:19" ht="27" customHeight="1" x14ac:dyDescent="0.3">
      <c r="A61" s="20">
        <v>60</v>
      </c>
      <c r="B61" s="73">
        <v>8</v>
      </c>
      <c r="C61" s="81" t="s">
        <v>27</v>
      </c>
      <c r="D61" s="10">
        <v>14</v>
      </c>
      <c r="E61" s="10">
        <v>11</v>
      </c>
      <c r="F61" s="10">
        <v>3</v>
      </c>
      <c r="G61" s="58">
        <f t="shared" si="0"/>
        <v>0.21428571428571427</v>
      </c>
      <c r="H61" s="7">
        <v>4</v>
      </c>
      <c r="I61" s="7">
        <v>3</v>
      </c>
      <c r="J61" s="7">
        <v>1</v>
      </c>
      <c r="K61" s="59">
        <f t="shared" si="1"/>
        <v>0.25</v>
      </c>
      <c r="L61" s="81" t="s">
        <v>9</v>
      </c>
      <c r="M61" s="83" t="s">
        <v>216</v>
      </c>
      <c r="N61" s="81" t="s">
        <v>146</v>
      </c>
      <c r="O61" s="99">
        <v>30942</v>
      </c>
      <c r="P61" s="75">
        <f t="shared" ca="1" si="2"/>
        <v>39</v>
      </c>
      <c r="Q61" s="75" t="str">
        <f t="shared" ca="1" si="3"/>
        <v>36-50</v>
      </c>
      <c r="R61" s="81" t="s">
        <v>235</v>
      </c>
      <c r="S61" s="81" t="s">
        <v>22</v>
      </c>
    </row>
    <row r="62" spans="1:19" ht="27" customHeight="1" x14ac:dyDescent="0.3">
      <c r="A62" s="20">
        <v>61</v>
      </c>
      <c r="B62" s="73">
        <v>9</v>
      </c>
      <c r="C62" s="81" t="s">
        <v>27</v>
      </c>
      <c r="D62" s="10">
        <v>14</v>
      </c>
      <c r="E62" s="10">
        <v>11</v>
      </c>
      <c r="F62" s="10">
        <v>3</v>
      </c>
      <c r="G62" s="58">
        <f t="shared" si="0"/>
        <v>0.21428571428571427</v>
      </c>
      <c r="H62" s="7">
        <v>4</v>
      </c>
      <c r="I62" s="7">
        <v>3</v>
      </c>
      <c r="J62" s="7">
        <v>1</v>
      </c>
      <c r="K62" s="59">
        <f t="shared" si="1"/>
        <v>0.25</v>
      </c>
      <c r="L62" s="81" t="s">
        <v>9</v>
      </c>
      <c r="M62" s="83" t="s">
        <v>217</v>
      </c>
      <c r="N62" s="81" t="s">
        <v>146</v>
      </c>
      <c r="O62" s="99">
        <v>33591</v>
      </c>
      <c r="P62" s="75">
        <f t="shared" ca="1" si="2"/>
        <v>32</v>
      </c>
      <c r="Q62" s="75" t="str">
        <f t="shared" ca="1" si="3"/>
        <v>18-35</v>
      </c>
      <c r="R62" s="81" t="s">
        <v>227</v>
      </c>
      <c r="S62" s="81" t="s">
        <v>22</v>
      </c>
    </row>
    <row r="63" spans="1:19" ht="27" customHeight="1" x14ac:dyDescent="0.3">
      <c r="A63" s="20">
        <v>62</v>
      </c>
      <c r="B63" s="73">
        <v>10</v>
      </c>
      <c r="C63" s="81" t="s">
        <v>27</v>
      </c>
      <c r="D63" s="10">
        <v>14</v>
      </c>
      <c r="E63" s="10">
        <v>11</v>
      </c>
      <c r="F63" s="10">
        <v>3</v>
      </c>
      <c r="G63" s="58">
        <f t="shared" si="0"/>
        <v>0.21428571428571427</v>
      </c>
      <c r="H63" s="7">
        <v>4</v>
      </c>
      <c r="I63" s="7">
        <v>3</v>
      </c>
      <c r="J63" s="7">
        <v>1</v>
      </c>
      <c r="K63" s="59">
        <f t="shared" si="1"/>
        <v>0.25</v>
      </c>
      <c r="L63" s="81" t="s">
        <v>9</v>
      </c>
      <c r="M63" s="83" t="s">
        <v>218</v>
      </c>
      <c r="N63" s="81" t="s">
        <v>146</v>
      </c>
      <c r="O63" s="99">
        <v>22059</v>
      </c>
      <c r="P63" s="75">
        <f t="shared" ca="1" si="2"/>
        <v>64</v>
      </c>
      <c r="Q63" s="75" t="str">
        <f t="shared" ca="1" si="3"/>
        <v>55+</v>
      </c>
      <c r="R63" s="81" t="s">
        <v>228</v>
      </c>
      <c r="S63" s="81" t="s">
        <v>22</v>
      </c>
    </row>
    <row r="64" spans="1:19" ht="27" customHeight="1" x14ac:dyDescent="0.3">
      <c r="A64" s="20">
        <v>63</v>
      </c>
      <c r="B64" s="73">
        <v>11</v>
      </c>
      <c r="C64" s="81" t="s">
        <v>27</v>
      </c>
      <c r="D64" s="10">
        <v>14</v>
      </c>
      <c r="E64" s="10">
        <v>11</v>
      </c>
      <c r="F64" s="10">
        <v>3</v>
      </c>
      <c r="G64" s="58">
        <f t="shared" si="0"/>
        <v>0.21428571428571427</v>
      </c>
      <c r="H64" s="7">
        <v>4</v>
      </c>
      <c r="I64" s="7">
        <v>3</v>
      </c>
      <c r="J64" s="7">
        <v>1</v>
      </c>
      <c r="K64" s="59">
        <f t="shared" si="1"/>
        <v>0.25</v>
      </c>
      <c r="L64" s="81" t="s">
        <v>9</v>
      </c>
      <c r="M64" s="83" t="s">
        <v>219</v>
      </c>
      <c r="N64" s="81" t="s">
        <v>146</v>
      </c>
      <c r="O64" s="99">
        <v>28129</v>
      </c>
      <c r="P64" s="75">
        <f t="shared" ca="1" si="2"/>
        <v>47</v>
      </c>
      <c r="Q64" s="75" t="str">
        <f t="shared" ca="1" si="3"/>
        <v>36-50</v>
      </c>
      <c r="R64" s="81" t="s">
        <v>229</v>
      </c>
      <c r="S64" s="81" t="s">
        <v>22</v>
      </c>
    </row>
    <row r="65" spans="1:19" ht="27" customHeight="1" x14ac:dyDescent="0.3">
      <c r="A65" s="20">
        <v>64</v>
      </c>
      <c r="B65" s="73">
        <v>12</v>
      </c>
      <c r="C65" s="81" t="s">
        <v>27</v>
      </c>
      <c r="D65" s="10">
        <v>14</v>
      </c>
      <c r="E65" s="10">
        <v>11</v>
      </c>
      <c r="F65" s="10">
        <v>3</v>
      </c>
      <c r="G65" s="58">
        <f t="shared" si="0"/>
        <v>0.21428571428571427</v>
      </c>
      <c r="H65" s="7">
        <v>4</v>
      </c>
      <c r="I65" s="7">
        <v>3</v>
      </c>
      <c r="J65" s="7">
        <v>1</v>
      </c>
      <c r="K65" s="59">
        <f t="shared" si="1"/>
        <v>0.25</v>
      </c>
      <c r="L65" s="81" t="s">
        <v>9</v>
      </c>
      <c r="M65" s="83" t="s">
        <v>220</v>
      </c>
      <c r="N65" s="81" t="s">
        <v>146</v>
      </c>
      <c r="O65" s="99">
        <v>29713</v>
      </c>
      <c r="P65" s="75">
        <f ca="1">DATEDIF(O65,TODAY(),"y")</f>
        <v>43</v>
      </c>
      <c r="Q65" s="75" t="str">
        <f t="shared" ca="1" si="3"/>
        <v>36-50</v>
      </c>
      <c r="R65" s="81" t="s">
        <v>230</v>
      </c>
      <c r="S65" s="81" t="s">
        <v>233</v>
      </c>
    </row>
    <row r="66" spans="1:19" ht="27" customHeight="1" x14ac:dyDescent="0.3">
      <c r="A66" s="20">
        <v>65</v>
      </c>
      <c r="B66" s="73">
        <v>13</v>
      </c>
      <c r="C66" s="81" t="s">
        <v>27</v>
      </c>
      <c r="D66" s="10">
        <v>14</v>
      </c>
      <c r="E66" s="10">
        <v>11</v>
      </c>
      <c r="F66" s="10">
        <v>3</v>
      </c>
      <c r="G66" s="58">
        <f t="shared" si="0"/>
        <v>0.21428571428571427</v>
      </c>
      <c r="H66" s="7">
        <v>4</v>
      </c>
      <c r="I66" s="7">
        <v>3</v>
      </c>
      <c r="J66" s="7">
        <v>1</v>
      </c>
      <c r="K66" s="59">
        <f t="shared" si="1"/>
        <v>0.25</v>
      </c>
      <c r="L66" s="81" t="s">
        <v>9</v>
      </c>
      <c r="M66" s="83" t="s">
        <v>221</v>
      </c>
      <c r="N66" s="81" t="s">
        <v>146</v>
      </c>
      <c r="O66" s="99">
        <v>23948</v>
      </c>
      <c r="P66" s="75">
        <f t="shared" ca="1" si="2"/>
        <v>58</v>
      </c>
      <c r="Q66" s="75" t="str">
        <f t="shared" ca="1" si="3"/>
        <v>55+</v>
      </c>
      <c r="R66" s="81" t="s">
        <v>231</v>
      </c>
      <c r="S66" s="81" t="s">
        <v>9</v>
      </c>
    </row>
    <row r="67" spans="1:19" ht="27" customHeight="1" x14ac:dyDescent="0.3">
      <c r="A67" s="20">
        <v>66</v>
      </c>
      <c r="B67" s="73">
        <v>14</v>
      </c>
      <c r="C67" s="81" t="s">
        <v>27</v>
      </c>
      <c r="D67" s="10">
        <v>14</v>
      </c>
      <c r="E67" s="10">
        <v>11</v>
      </c>
      <c r="F67" s="10">
        <v>3</v>
      </c>
      <c r="G67" s="58">
        <f t="shared" ref="G67" si="4">F67/D67</f>
        <v>0.21428571428571427</v>
      </c>
      <c r="H67" s="7">
        <v>4</v>
      </c>
      <c r="I67" s="7">
        <v>3</v>
      </c>
      <c r="J67" s="7">
        <v>1</v>
      </c>
      <c r="K67" s="59">
        <f t="shared" ref="K67" si="5">J67/H67</f>
        <v>0.25</v>
      </c>
      <c r="L67" s="81" t="s">
        <v>9</v>
      </c>
      <c r="M67" s="83" t="s">
        <v>222</v>
      </c>
      <c r="N67" s="81" t="s">
        <v>146</v>
      </c>
      <c r="O67" s="99">
        <v>21534</v>
      </c>
      <c r="P67" s="75">
        <f t="shared" ref="P67" ca="1" si="6">DATEDIF(O67,TODAY(),"y")</f>
        <v>65</v>
      </c>
      <c r="Q67" s="75" t="str">
        <f t="shared" ref="Q67" ca="1" si="7">IF(P67&lt;=17,"0-17",IF(P67&lt;=35,"18-35",IF(P67&lt;=50,"36-50",IF(P67&lt;=55,"51-55","55+"))))</f>
        <v>55+</v>
      </c>
      <c r="R67" s="81" t="s">
        <v>232</v>
      </c>
      <c r="S67" s="81" t="s">
        <v>22</v>
      </c>
    </row>
    <row r="68" spans="1:19" ht="27" customHeight="1" x14ac:dyDescent="0.3">
      <c r="A68" s="20">
        <v>67</v>
      </c>
      <c r="B68" s="85">
        <v>1</v>
      </c>
      <c r="C68" s="68" t="s">
        <v>31</v>
      </c>
      <c r="D68" s="1">
        <v>15</v>
      </c>
      <c r="E68" s="1">
        <v>12</v>
      </c>
      <c r="F68" s="1">
        <v>3</v>
      </c>
      <c r="G68" s="30">
        <f>F68/D68</f>
        <v>0.2</v>
      </c>
      <c r="H68" s="8">
        <v>4</v>
      </c>
      <c r="I68" s="8">
        <v>4</v>
      </c>
      <c r="J68" s="8">
        <v>0</v>
      </c>
      <c r="K68" s="25">
        <f>J68/H68</f>
        <v>0</v>
      </c>
      <c r="L68" s="68" t="s">
        <v>22</v>
      </c>
      <c r="M68" s="70" t="s">
        <v>236</v>
      </c>
      <c r="N68" s="17" t="s">
        <v>146</v>
      </c>
      <c r="O68" s="29"/>
      <c r="P68" s="26">
        <v>28</v>
      </c>
      <c r="Q68" s="26" t="str">
        <f>IF(P68&lt;=17,"0-17",IF(P68&lt;=35,"18-35",IF(P68&lt;=50,"36-50",IF(P68&lt;=55,"51-55","55+"))))</f>
        <v>18-35</v>
      </c>
      <c r="R68" s="68" t="s">
        <v>247</v>
      </c>
      <c r="S68" s="68" t="s">
        <v>22</v>
      </c>
    </row>
    <row r="69" spans="1:19" ht="27" customHeight="1" x14ac:dyDescent="0.3">
      <c r="A69" s="20">
        <v>68</v>
      </c>
      <c r="B69" s="85">
        <v>2</v>
      </c>
      <c r="C69" s="68" t="s">
        <v>31</v>
      </c>
      <c r="D69" s="1">
        <v>15</v>
      </c>
      <c r="E69" s="1">
        <v>12</v>
      </c>
      <c r="F69" s="1">
        <v>3</v>
      </c>
      <c r="G69" s="30">
        <f t="shared" ref="G69:G101" si="8">F69/D69</f>
        <v>0.2</v>
      </c>
      <c r="H69" s="8">
        <v>4</v>
      </c>
      <c r="I69" s="8">
        <v>4</v>
      </c>
      <c r="J69" s="8">
        <v>0</v>
      </c>
      <c r="K69" s="25">
        <f t="shared" ref="K69:K101" si="9">J69/H69</f>
        <v>0</v>
      </c>
      <c r="L69" s="68" t="s">
        <v>19</v>
      </c>
      <c r="M69" s="70" t="s">
        <v>237</v>
      </c>
      <c r="N69" s="17" t="s">
        <v>146</v>
      </c>
      <c r="O69" s="84">
        <v>34751</v>
      </c>
      <c r="P69" s="26">
        <f t="shared" ref="P69:P101" ca="1" si="10">DATEDIF(O69,TODAY(),"y")</f>
        <v>29</v>
      </c>
      <c r="Q69" s="26" t="str">
        <f t="shared" ref="Q69:Q101" ca="1" si="11">IF(P69&lt;=17,"0-17",IF(P69&lt;=35,"18-35",IF(P69&lt;=50,"36-50",IF(P69&lt;=55,"51-55","55+"))))</f>
        <v>18-35</v>
      </c>
      <c r="R69" s="68" t="s">
        <v>248</v>
      </c>
      <c r="S69" s="68" t="s">
        <v>22</v>
      </c>
    </row>
    <row r="70" spans="1:19" ht="27" customHeight="1" x14ac:dyDescent="0.3">
      <c r="A70" s="20">
        <v>69</v>
      </c>
      <c r="B70" s="85">
        <v>3</v>
      </c>
      <c r="C70" s="68" t="s">
        <v>31</v>
      </c>
      <c r="D70" s="1">
        <v>15</v>
      </c>
      <c r="E70" s="1">
        <v>12</v>
      </c>
      <c r="F70" s="1">
        <v>3</v>
      </c>
      <c r="G70" s="30">
        <f t="shared" si="8"/>
        <v>0.2</v>
      </c>
      <c r="H70" s="8">
        <v>4</v>
      </c>
      <c r="I70" s="8">
        <v>4</v>
      </c>
      <c r="J70" s="8">
        <v>0</v>
      </c>
      <c r="K70" s="25">
        <f t="shared" si="9"/>
        <v>0</v>
      </c>
      <c r="L70" s="68" t="s">
        <v>19</v>
      </c>
      <c r="M70" s="70" t="s">
        <v>238</v>
      </c>
      <c r="N70" s="17" t="s">
        <v>146</v>
      </c>
      <c r="O70" s="29"/>
      <c r="P70" s="26">
        <v>20</v>
      </c>
      <c r="Q70" s="26" t="str">
        <f t="shared" si="11"/>
        <v>18-35</v>
      </c>
      <c r="R70" s="68" t="s">
        <v>249</v>
      </c>
      <c r="S70" s="68"/>
    </row>
    <row r="71" spans="1:19" ht="27" customHeight="1" x14ac:dyDescent="0.3">
      <c r="A71" s="20">
        <v>70</v>
      </c>
      <c r="B71" s="85">
        <v>4</v>
      </c>
      <c r="C71" s="68" t="s">
        <v>31</v>
      </c>
      <c r="D71" s="1">
        <v>15</v>
      </c>
      <c r="E71" s="1">
        <v>12</v>
      </c>
      <c r="F71" s="1">
        <v>3</v>
      </c>
      <c r="G71" s="30">
        <f t="shared" si="8"/>
        <v>0.2</v>
      </c>
      <c r="H71" s="8">
        <v>4</v>
      </c>
      <c r="I71" s="8">
        <v>4</v>
      </c>
      <c r="J71" s="8">
        <v>0</v>
      </c>
      <c r="K71" s="25">
        <f t="shared" si="9"/>
        <v>0</v>
      </c>
      <c r="L71" s="68" t="s">
        <v>7</v>
      </c>
      <c r="M71" s="70" t="s">
        <v>239</v>
      </c>
      <c r="N71" s="17" t="s">
        <v>146</v>
      </c>
      <c r="O71" s="29"/>
      <c r="P71" s="26">
        <v>32</v>
      </c>
      <c r="Q71" s="26" t="str">
        <f t="shared" si="11"/>
        <v>18-35</v>
      </c>
      <c r="R71" s="68" t="s">
        <v>250</v>
      </c>
      <c r="S71" s="68" t="s">
        <v>22</v>
      </c>
    </row>
    <row r="72" spans="1:19" ht="27" customHeight="1" x14ac:dyDescent="0.3">
      <c r="A72" s="20">
        <v>71</v>
      </c>
      <c r="B72" s="85">
        <v>5</v>
      </c>
      <c r="C72" s="68" t="s">
        <v>31</v>
      </c>
      <c r="D72" s="1">
        <v>15</v>
      </c>
      <c r="E72" s="1">
        <v>12</v>
      </c>
      <c r="F72" s="1">
        <v>3</v>
      </c>
      <c r="G72" s="30">
        <f t="shared" si="8"/>
        <v>0.2</v>
      </c>
      <c r="H72" s="8">
        <v>4</v>
      </c>
      <c r="I72" s="8">
        <v>4</v>
      </c>
      <c r="J72" s="8">
        <v>0</v>
      </c>
      <c r="K72" s="25">
        <f t="shared" si="9"/>
        <v>0</v>
      </c>
      <c r="L72" s="68" t="s">
        <v>9</v>
      </c>
      <c r="M72" s="70" t="s">
        <v>32</v>
      </c>
      <c r="N72" s="17" t="s">
        <v>147</v>
      </c>
      <c r="O72" s="11" t="s">
        <v>33</v>
      </c>
      <c r="P72" s="26">
        <f t="shared" ca="1" si="10"/>
        <v>42</v>
      </c>
      <c r="Q72" s="26" t="str">
        <f t="shared" ca="1" si="11"/>
        <v>36-50</v>
      </c>
      <c r="R72" s="68" t="s">
        <v>251</v>
      </c>
      <c r="S72" s="68" t="s">
        <v>22</v>
      </c>
    </row>
    <row r="73" spans="1:19" ht="27" customHeight="1" x14ac:dyDescent="0.3">
      <c r="A73" s="20">
        <v>72</v>
      </c>
      <c r="B73" s="85">
        <v>6</v>
      </c>
      <c r="C73" s="68" t="s">
        <v>31</v>
      </c>
      <c r="D73" s="1">
        <v>15</v>
      </c>
      <c r="E73" s="1">
        <v>12</v>
      </c>
      <c r="F73" s="1">
        <v>3</v>
      </c>
      <c r="G73" s="30">
        <f t="shared" si="8"/>
        <v>0.2</v>
      </c>
      <c r="H73" s="8">
        <v>4</v>
      </c>
      <c r="I73" s="8">
        <v>4</v>
      </c>
      <c r="J73" s="8">
        <v>0</v>
      </c>
      <c r="K73" s="25">
        <f t="shared" si="9"/>
        <v>0</v>
      </c>
      <c r="L73" s="68" t="s">
        <v>9</v>
      </c>
      <c r="M73" s="70" t="s">
        <v>236</v>
      </c>
      <c r="N73" s="17" t="s">
        <v>146</v>
      </c>
      <c r="O73" s="29"/>
      <c r="P73" s="26">
        <v>47</v>
      </c>
      <c r="Q73" s="26" t="str">
        <f t="shared" si="11"/>
        <v>36-50</v>
      </c>
      <c r="R73" s="68" t="s">
        <v>252</v>
      </c>
      <c r="S73" s="68" t="s">
        <v>22</v>
      </c>
    </row>
    <row r="74" spans="1:19" ht="27" customHeight="1" x14ac:dyDescent="0.3">
      <c r="A74" s="20">
        <v>73</v>
      </c>
      <c r="B74" s="85">
        <v>7</v>
      </c>
      <c r="C74" s="68" t="s">
        <v>31</v>
      </c>
      <c r="D74" s="1">
        <v>15</v>
      </c>
      <c r="E74" s="1">
        <v>12</v>
      </c>
      <c r="F74" s="1">
        <v>3</v>
      </c>
      <c r="G74" s="30">
        <f t="shared" si="8"/>
        <v>0.2</v>
      </c>
      <c r="H74" s="8">
        <v>4</v>
      </c>
      <c r="I74" s="8">
        <v>4</v>
      </c>
      <c r="J74" s="8">
        <v>0</v>
      </c>
      <c r="K74" s="25">
        <f t="shared" si="9"/>
        <v>0</v>
      </c>
      <c r="L74" s="68" t="s">
        <v>9</v>
      </c>
      <c r="M74" s="70" t="s">
        <v>240</v>
      </c>
      <c r="N74" s="17" t="s">
        <v>146</v>
      </c>
      <c r="O74" s="29"/>
      <c r="P74" s="26">
        <v>20</v>
      </c>
      <c r="Q74" s="26" t="str">
        <f t="shared" si="11"/>
        <v>18-35</v>
      </c>
      <c r="R74" s="68" t="s">
        <v>253</v>
      </c>
      <c r="S74" s="68" t="s">
        <v>9</v>
      </c>
    </row>
    <row r="75" spans="1:19" ht="27" customHeight="1" x14ac:dyDescent="0.3">
      <c r="A75" s="20">
        <v>74</v>
      </c>
      <c r="B75" s="85">
        <v>8</v>
      </c>
      <c r="C75" s="68" t="s">
        <v>31</v>
      </c>
      <c r="D75" s="1">
        <v>15</v>
      </c>
      <c r="E75" s="1">
        <v>12</v>
      </c>
      <c r="F75" s="1">
        <v>3</v>
      </c>
      <c r="G75" s="30">
        <f t="shared" si="8"/>
        <v>0.2</v>
      </c>
      <c r="H75" s="8">
        <v>4</v>
      </c>
      <c r="I75" s="8">
        <v>4</v>
      </c>
      <c r="J75" s="8">
        <v>0</v>
      </c>
      <c r="K75" s="25">
        <f t="shared" si="9"/>
        <v>0</v>
      </c>
      <c r="L75" s="68" t="s">
        <v>9</v>
      </c>
      <c r="M75" s="70" t="s">
        <v>241</v>
      </c>
      <c r="N75" s="17" t="s">
        <v>146</v>
      </c>
      <c r="O75" s="29"/>
      <c r="P75" s="26">
        <v>28</v>
      </c>
      <c r="Q75" s="26" t="str">
        <f t="shared" si="11"/>
        <v>18-35</v>
      </c>
      <c r="R75" s="68" t="s">
        <v>254</v>
      </c>
      <c r="S75" s="68" t="s">
        <v>22</v>
      </c>
    </row>
    <row r="76" spans="1:19" ht="27" customHeight="1" x14ac:dyDescent="0.3">
      <c r="A76" s="20">
        <v>75</v>
      </c>
      <c r="B76" s="85">
        <v>9</v>
      </c>
      <c r="C76" s="68" t="s">
        <v>31</v>
      </c>
      <c r="D76" s="1">
        <v>15</v>
      </c>
      <c r="E76" s="1">
        <v>12</v>
      </c>
      <c r="F76" s="1">
        <v>3</v>
      </c>
      <c r="G76" s="30">
        <f t="shared" si="8"/>
        <v>0.2</v>
      </c>
      <c r="H76" s="8">
        <v>4</v>
      </c>
      <c r="I76" s="8">
        <v>4</v>
      </c>
      <c r="J76" s="8">
        <v>0</v>
      </c>
      <c r="K76" s="25">
        <f t="shared" si="9"/>
        <v>0</v>
      </c>
      <c r="L76" s="68" t="s">
        <v>9</v>
      </c>
      <c r="M76" s="70" t="s">
        <v>242</v>
      </c>
      <c r="N76" s="17" t="s">
        <v>146</v>
      </c>
      <c r="O76" s="29"/>
      <c r="P76" s="26">
        <v>25</v>
      </c>
      <c r="Q76" s="26" t="str">
        <f t="shared" si="11"/>
        <v>18-35</v>
      </c>
      <c r="R76" s="68" t="s">
        <v>255</v>
      </c>
      <c r="S76" s="68" t="s">
        <v>22</v>
      </c>
    </row>
    <row r="77" spans="1:19" ht="27" customHeight="1" x14ac:dyDescent="0.3">
      <c r="A77" s="20">
        <v>76</v>
      </c>
      <c r="B77" s="85">
        <v>10</v>
      </c>
      <c r="C77" s="68" t="s">
        <v>31</v>
      </c>
      <c r="D77" s="1">
        <v>15</v>
      </c>
      <c r="E77" s="1">
        <v>12</v>
      </c>
      <c r="F77" s="1">
        <v>3</v>
      </c>
      <c r="G77" s="30">
        <f t="shared" si="8"/>
        <v>0.2</v>
      </c>
      <c r="H77" s="8">
        <v>4</v>
      </c>
      <c r="I77" s="8">
        <v>4</v>
      </c>
      <c r="J77" s="8">
        <v>0</v>
      </c>
      <c r="K77" s="25">
        <f t="shared" si="9"/>
        <v>0</v>
      </c>
      <c r="L77" s="68" t="s">
        <v>9</v>
      </c>
      <c r="M77" s="70" t="s">
        <v>243</v>
      </c>
      <c r="N77" s="17" t="s">
        <v>146</v>
      </c>
      <c r="O77" s="29"/>
      <c r="P77" s="26">
        <v>35</v>
      </c>
      <c r="Q77" s="26" t="str">
        <f t="shared" si="11"/>
        <v>18-35</v>
      </c>
      <c r="R77" s="68" t="s">
        <v>256</v>
      </c>
      <c r="S77" s="68" t="s">
        <v>22</v>
      </c>
    </row>
    <row r="78" spans="1:19" ht="27" customHeight="1" x14ac:dyDescent="0.3">
      <c r="A78" s="20">
        <v>77</v>
      </c>
      <c r="B78" s="85">
        <v>11</v>
      </c>
      <c r="C78" s="68" t="s">
        <v>31</v>
      </c>
      <c r="D78" s="1">
        <v>15</v>
      </c>
      <c r="E78" s="1">
        <v>12</v>
      </c>
      <c r="F78" s="1">
        <v>3</v>
      </c>
      <c r="G78" s="30">
        <f t="shared" si="8"/>
        <v>0.2</v>
      </c>
      <c r="H78" s="8">
        <v>4</v>
      </c>
      <c r="I78" s="8">
        <v>4</v>
      </c>
      <c r="J78" s="8">
        <v>0</v>
      </c>
      <c r="K78" s="25">
        <f t="shared" si="9"/>
        <v>0</v>
      </c>
      <c r="L78" s="68" t="s">
        <v>9</v>
      </c>
      <c r="M78" s="70" t="s">
        <v>34</v>
      </c>
      <c r="N78" s="17" t="s">
        <v>147</v>
      </c>
      <c r="O78" s="29"/>
      <c r="P78" s="26">
        <v>42</v>
      </c>
      <c r="Q78" s="26" t="str">
        <f t="shared" si="11"/>
        <v>36-50</v>
      </c>
      <c r="R78" s="68" t="s">
        <v>104</v>
      </c>
      <c r="S78" s="68" t="s">
        <v>9</v>
      </c>
    </row>
    <row r="79" spans="1:19" ht="27" customHeight="1" x14ac:dyDescent="0.3">
      <c r="A79" s="20">
        <v>78</v>
      </c>
      <c r="B79" s="85">
        <v>12</v>
      </c>
      <c r="C79" s="68" t="s">
        <v>31</v>
      </c>
      <c r="D79" s="1">
        <v>15</v>
      </c>
      <c r="E79" s="1">
        <v>12</v>
      </c>
      <c r="F79" s="1">
        <v>3</v>
      </c>
      <c r="G79" s="30">
        <f t="shared" si="8"/>
        <v>0.2</v>
      </c>
      <c r="H79" s="8">
        <v>4</v>
      </c>
      <c r="I79" s="8">
        <v>4</v>
      </c>
      <c r="J79" s="8">
        <v>0</v>
      </c>
      <c r="K79" s="25">
        <f t="shared" si="9"/>
        <v>0</v>
      </c>
      <c r="L79" s="68" t="s">
        <v>9</v>
      </c>
      <c r="M79" s="70" t="s">
        <v>244</v>
      </c>
      <c r="N79" s="17" t="s">
        <v>146</v>
      </c>
      <c r="O79" s="69">
        <v>30145</v>
      </c>
      <c r="P79" s="26">
        <f t="shared" ca="1" si="10"/>
        <v>41</v>
      </c>
      <c r="Q79" s="26" t="str">
        <f t="shared" ca="1" si="11"/>
        <v>36-50</v>
      </c>
      <c r="R79" s="68" t="s">
        <v>257</v>
      </c>
      <c r="S79" s="68" t="s">
        <v>22</v>
      </c>
    </row>
    <row r="80" spans="1:19" ht="27" customHeight="1" x14ac:dyDescent="0.3">
      <c r="A80" s="20">
        <v>79</v>
      </c>
      <c r="B80" s="85">
        <v>13</v>
      </c>
      <c r="C80" s="68" t="s">
        <v>31</v>
      </c>
      <c r="D80" s="1">
        <v>15</v>
      </c>
      <c r="E80" s="1">
        <v>12</v>
      </c>
      <c r="F80" s="1">
        <v>3</v>
      </c>
      <c r="G80" s="30">
        <f t="shared" si="8"/>
        <v>0.2</v>
      </c>
      <c r="H80" s="8">
        <v>4</v>
      </c>
      <c r="I80" s="8">
        <v>4</v>
      </c>
      <c r="J80" s="8">
        <v>0</v>
      </c>
      <c r="K80" s="25">
        <f t="shared" si="9"/>
        <v>0</v>
      </c>
      <c r="L80" s="68" t="s">
        <v>9</v>
      </c>
      <c r="M80" s="70" t="s">
        <v>245</v>
      </c>
      <c r="N80" s="17" t="s">
        <v>146</v>
      </c>
      <c r="O80" s="29"/>
      <c r="P80" s="26">
        <v>48</v>
      </c>
      <c r="Q80" s="26" t="str">
        <f t="shared" si="11"/>
        <v>36-50</v>
      </c>
      <c r="R80" s="68" t="s">
        <v>258</v>
      </c>
      <c r="S80" s="68" t="s">
        <v>22</v>
      </c>
    </row>
    <row r="81" spans="1:19" ht="27" customHeight="1" x14ac:dyDescent="0.3">
      <c r="A81" s="20">
        <v>80</v>
      </c>
      <c r="B81" s="85">
        <v>14</v>
      </c>
      <c r="C81" s="68" t="s">
        <v>31</v>
      </c>
      <c r="D81" s="1">
        <v>15</v>
      </c>
      <c r="E81" s="1">
        <v>12</v>
      </c>
      <c r="F81" s="1">
        <v>3</v>
      </c>
      <c r="G81" s="30">
        <f t="shared" si="8"/>
        <v>0.2</v>
      </c>
      <c r="H81" s="8">
        <v>4</v>
      </c>
      <c r="I81" s="8">
        <v>4</v>
      </c>
      <c r="J81" s="8">
        <v>0</v>
      </c>
      <c r="K81" s="25">
        <f t="shared" si="9"/>
        <v>0</v>
      </c>
      <c r="L81" s="68" t="s">
        <v>9</v>
      </c>
      <c r="M81" s="70" t="s">
        <v>246</v>
      </c>
      <c r="N81" s="17" t="s">
        <v>146</v>
      </c>
      <c r="O81" s="29"/>
      <c r="P81" s="26">
        <v>47</v>
      </c>
      <c r="Q81" s="26" t="str">
        <f t="shared" si="11"/>
        <v>36-50</v>
      </c>
      <c r="R81" s="68" t="s">
        <v>259</v>
      </c>
      <c r="S81" s="68" t="s">
        <v>22</v>
      </c>
    </row>
    <row r="82" spans="1:19" ht="27" customHeight="1" x14ac:dyDescent="0.3">
      <c r="A82" s="20">
        <v>81</v>
      </c>
      <c r="B82" s="87">
        <v>15</v>
      </c>
      <c r="C82" s="77" t="s">
        <v>31</v>
      </c>
      <c r="D82" s="88">
        <v>15</v>
      </c>
      <c r="E82" s="88">
        <v>12</v>
      </c>
      <c r="F82" s="88">
        <v>3</v>
      </c>
      <c r="G82" s="33">
        <f t="shared" si="8"/>
        <v>0.2</v>
      </c>
      <c r="H82" s="89">
        <v>4</v>
      </c>
      <c r="I82" s="89">
        <v>4</v>
      </c>
      <c r="J82" s="89">
        <v>0</v>
      </c>
      <c r="K82" s="34">
        <f t="shared" si="9"/>
        <v>0</v>
      </c>
      <c r="L82" s="90" t="s">
        <v>9</v>
      </c>
      <c r="M82" s="105" t="s">
        <v>35</v>
      </c>
      <c r="N82" s="17" t="s">
        <v>147</v>
      </c>
      <c r="O82" s="91" t="s">
        <v>36</v>
      </c>
      <c r="P82" s="35">
        <f t="shared" ca="1" si="10"/>
        <v>37</v>
      </c>
      <c r="Q82" s="35" t="str">
        <f t="shared" ca="1" si="11"/>
        <v>36-50</v>
      </c>
      <c r="R82" s="77" t="s">
        <v>105</v>
      </c>
      <c r="S82" s="77" t="s">
        <v>9</v>
      </c>
    </row>
    <row r="83" spans="1:19" ht="27" customHeight="1" x14ac:dyDescent="0.3">
      <c r="A83" s="20">
        <v>82</v>
      </c>
      <c r="B83" s="73">
        <v>1</v>
      </c>
      <c r="C83" s="81" t="s">
        <v>37</v>
      </c>
      <c r="D83" s="9">
        <v>10</v>
      </c>
      <c r="E83" s="9">
        <v>9</v>
      </c>
      <c r="F83" s="9">
        <v>1</v>
      </c>
      <c r="G83" s="92">
        <f t="shared" si="8"/>
        <v>0.1</v>
      </c>
      <c r="H83" s="7">
        <v>3</v>
      </c>
      <c r="I83" s="7">
        <v>3</v>
      </c>
      <c r="J83" s="7">
        <v>0</v>
      </c>
      <c r="K83" s="59">
        <f t="shared" si="9"/>
        <v>0</v>
      </c>
      <c r="L83" s="81" t="s">
        <v>22</v>
      </c>
      <c r="M83" s="83" t="s">
        <v>260</v>
      </c>
      <c r="N83" s="81" t="s">
        <v>146</v>
      </c>
      <c r="O83" s="93">
        <v>22675</v>
      </c>
      <c r="P83" s="75">
        <f t="shared" ca="1" si="10"/>
        <v>62</v>
      </c>
      <c r="Q83" s="75" t="str">
        <f t="shared" ca="1" si="11"/>
        <v>55+</v>
      </c>
      <c r="R83" s="81" t="s">
        <v>269</v>
      </c>
      <c r="S83" s="81"/>
    </row>
    <row r="84" spans="1:19" ht="27" customHeight="1" x14ac:dyDescent="0.3">
      <c r="A84" s="20">
        <v>83</v>
      </c>
      <c r="B84" s="73">
        <v>2</v>
      </c>
      <c r="C84" s="81" t="s">
        <v>37</v>
      </c>
      <c r="D84" s="9">
        <v>10</v>
      </c>
      <c r="E84" s="9">
        <v>9</v>
      </c>
      <c r="F84" s="9">
        <v>1</v>
      </c>
      <c r="G84" s="92">
        <f t="shared" si="8"/>
        <v>0.1</v>
      </c>
      <c r="H84" s="7">
        <v>3</v>
      </c>
      <c r="I84" s="7">
        <v>3</v>
      </c>
      <c r="J84" s="7">
        <v>0</v>
      </c>
      <c r="K84" s="59">
        <f t="shared" si="9"/>
        <v>0</v>
      </c>
      <c r="L84" s="81" t="s">
        <v>19</v>
      </c>
      <c r="M84" s="83" t="s">
        <v>261</v>
      </c>
      <c r="N84" s="81" t="s">
        <v>146</v>
      </c>
      <c r="O84" s="94">
        <v>22191</v>
      </c>
      <c r="P84" s="75">
        <f t="shared" ca="1" si="10"/>
        <v>63</v>
      </c>
      <c r="Q84" s="75" t="str">
        <f t="shared" ca="1" si="11"/>
        <v>55+</v>
      </c>
      <c r="R84" s="81" t="s">
        <v>270</v>
      </c>
      <c r="S84" s="81" t="s">
        <v>279</v>
      </c>
    </row>
    <row r="85" spans="1:19" ht="27" customHeight="1" x14ac:dyDescent="0.3">
      <c r="A85" s="20">
        <v>84</v>
      </c>
      <c r="B85" s="73">
        <v>3</v>
      </c>
      <c r="C85" s="81" t="s">
        <v>37</v>
      </c>
      <c r="D85" s="9">
        <v>10</v>
      </c>
      <c r="E85" s="9">
        <v>9</v>
      </c>
      <c r="F85" s="9">
        <v>1</v>
      </c>
      <c r="G85" s="92">
        <f t="shared" si="8"/>
        <v>0.1</v>
      </c>
      <c r="H85" s="7">
        <v>3</v>
      </c>
      <c r="I85" s="7">
        <v>3</v>
      </c>
      <c r="J85" s="7">
        <v>0</v>
      </c>
      <c r="K85" s="59">
        <f t="shared" si="9"/>
        <v>0</v>
      </c>
      <c r="L85" s="81" t="s">
        <v>7</v>
      </c>
      <c r="M85" s="83" t="s">
        <v>262</v>
      </c>
      <c r="N85" s="81" t="s">
        <v>146</v>
      </c>
      <c r="O85" s="93">
        <v>31758</v>
      </c>
      <c r="P85" s="75">
        <f t="shared" ca="1" si="10"/>
        <v>37</v>
      </c>
      <c r="Q85" s="75" t="str">
        <f t="shared" ca="1" si="11"/>
        <v>36-50</v>
      </c>
      <c r="R85" s="81" t="s">
        <v>271</v>
      </c>
      <c r="S85" s="81" t="s">
        <v>22</v>
      </c>
    </row>
    <row r="86" spans="1:19" ht="27" customHeight="1" x14ac:dyDescent="0.3">
      <c r="A86" s="20">
        <v>85</v>
      </c>
      <c r="B86" s="73">
        <v>4</v>
      </c>
      <c r="C86" s="81" t="s">
        <v>37</v>
      </c>
      <c r="D86" s="9">
        <v>10</v>
      </c>
      <c r="E86" s="9">
        <v>9</v>
      </c>
      <c r="F86" s="9">
        <v>1</v>
      </c>
      <c r="G86" s="92">
        <f t="shared" si="8"/>
        <v>0.1</v>
      </c>
      <c r="H86" s="7">
        <v>3</v>
      </c>
      <c r="I86" s="7">
        <v>3</v>
      </c>
      <c r="J86" s="7">
        <v>0</v>
      </c>
      <c r="K86" s="59">
        <f t="shared" si="9"/>
        <v>0</v>
      </c>
      <c r="L86" s="81" t="s">
        <v>9</v>
      </c>
      <c r="M86" s="83" t="s">
        <v>263</v>
      </c>
      <c r="N86" s="81" t="s">
        <v>146</v>
      </c>
      <c r="O86" s="93"/>
      <c r="P86" s="75">
        <v>52</v>
      </c>
      <c r="Q86" s="75" t="str">
        <f t="shared" si="11"/>
        <v>51-55</v>
      </c>
      <c r="R86" s="81" t="s">
        <v>272</v>
      </c>
      <c r="S86" s="81" t="s">
        <v>19</v>
      </c>
    </row>
    <row r="87" spans="1:19" ht="27" customHeight="1" x14ac:dyDescent="0.3">
      <c r="A87" s="20">
        <v>86</v>
      </c>
      <c r="B87" s="73">
        <v>5</v>
      </c>
      <c r="C87" s="81" t="s">
        <v>37</v>
      </c>
      <c r="D87" s="9">
        <v>10</v>
      </c>
      <c r="E87" s="9">
        <v>9</v>
      </c>
      <c r="F87" s="9">
        <v>1</v>
      </c>
      <c r="G87" s="92">
        <f t="shared" si="8"/>
        <v>0.1</v>
      </c>
      <c r="H87" s="7">
        <v>3</v>
      </c>
      <c r="I87" s="7">
        <v>3</v>
      </c>
      <c r="J87" s="7">
        <v>0</v>
      </c>
      <c r="K87" s="59">
        <f t="shared" si="9"/>
        <v>0</v>
      </c>
      <c r="L87" s="81" t="s">
        <v>9</v>
      </c>
      <c r="M87" s="83" t="s">
        <v>264</v>
      </c>
      <c r="N87" s="81" t="s">
        <v>146</v>
      </c>
      <c r="O87" s="93"/>
      <c r="P87" s="75">
        <v>55</v>
      </c>
      <c r="Q87" s="75" t="str">
        <f t="shared" si="11"/>
        <v>51-55</v>
      </c>
      <c r="R87" s="81" t="s">
        <v>273</v>
      </c>
      <c r="S87" s="81" t="s">
        <v>22</v>
      </c>
    </row>
    <row r="88" spans="1:19" ht="27" customHeight="1" x14ac:dyDescent="0.3">
      <c r="A88" s="20">
        <v>87</v>
      </c>
      <c r="B88" s="73">
        <v>6</v>
      </c>
      <c r="C88" s="81" t="s">
        <v>37</v>
      </c>
      <c r="D88" s="9">
        <v>10</v>
      </c>
      <c r="E88" s="9">
        <v>9</v>
      </c>
      <c r="F88" s="9">
        <v>1</v>
      </c>
      <c r="G88" s="92">
        <f t="shared" si="8"/>
        <v>0.1</v>
      </c>
      <c r="H88" s="7">
        <v>3</v>
      </c>
      <c r="I88" s="7">
        <v>3</v>
      </c>
      <c r="J88" s="7">
        <v>0</v>
      </c>
      <c r="K88" s="59">
        <f t="shared" si="9"/>
        <v>0</v>
      </c>
      <c r="L88" s="81" t="s">
        <v>9</v>
      </c>
      <c r="M88" s="83" t="s">
        <v>38</v>
      </c>
      <c r="N88" s="81" t="s">
        <v>147</v>
      </c>
      <c r="O88" s="93"/>
      <c r="P88" s="75">
        <v>58</v>
      </c>
      <c r="Q88" s="75" t="str">
        <f t="shared" si="11"/>
        <v>55+</v>
      </c>
      <c r="R88" s="81" t="s">
        <v>274</v>
      </c>
      <c r="S88" s="81" t="s">
        <v>22</v>
      </c>
    </row>
    <row r="89" spans="1:19" ht="27" customHeight="1" x14ac:dyDescent="0.3">
      <c r="A89" s="20">
        <v>88</v>
      </c>
      <c r="B89" s="73">
        <v>7</v>
      </c>
      <c r="C89" s="81" t="s">
        <v>37</v>
      </c>
      <c r="D89" s="9">
        <v>10</v>
      </c>
      <c r="E89" s="9">
        <v>9</v>
      </c>
      <c r="F89" s="9">
        <v>1</v>
      </c>
      <c r="G89" s="92">
        <f t="shared" si="8"/>
        <v>0.1</v>
      </c>
      <c r="H89" s="7">
        <v>3</v>
      </c>
      <c r="I89" s="7">
        <v>3</v>
      </c>
      <c r="J89" s="7">
        <v>0</v>
      </c>
      <c r="K89" s="59">
        <f t="shared" si="9"/>
        <v>0</v>
      </c>
      <c r="L89" s="81" t="s">
        <v>9</v>
      </c>
      <c r="M89" s="83" t="s">
        <v>265</v>
      </c>
      <c r="N89" s="81" t="s">
        <v>146</v>
      </c>
      <c r="O89" s="93"/>
      <c r="P89" s="75">
        <v>47</v>
      </c>
      <c r="Q89" s="75" t="str">
        <f t="shared" si="11"/>
        <v>36-50</v>
      </c>
      <c r="R89" s="81" t="s">
        <v>275</v>
      </c>
      <c r="S89" s="81" t="s">
        <v>9</v>
      </c>
    </row>
    <row r="90" spans="1:19" ht="27" customHeight="1" x14ac:dyDescent="0.3">
      <c r="A90" s="20">
        <v>89</v>
      </c>
      <c r="B90" s="73">
        <v>8</v>
      </c>
      <c r="C90" s="81" t="s">
        <v>37</v>
      </c>
      <c r="D90" s="9">
        <v>10</v>
      </c>
      <c r="E90" s="9">
        <v>9</v>
      </c>
      <c r="F90" s="9">
        <v>1</v>
      </c>
      <c r="G90" s="92">
        <f t="shared" si="8"/>
        <v>0.1</v>
      </c>
      <c r="H90" s="7">
        <v>3</v>
      </c>
      <c r="I90" s="7">
        <v>3</v>
      </c>
      <c r="J90" s="7">
        <v>0</v>
      </c>
      <c r="K90" s="59">
        <f t="shared" si="9"/>
        <v>0</v>
      </c>
      <c r="L90" s="81" t="s">
        <v>9</v>
      </c>
      <c r="M90" s="83" t="s">
        <v>266</v>
      </c>
      <c r="N90" s="81" t="s">
        <v>146</v>
      </c>
      <c r="O90" s="93"/>
      <c r="P90" s="75">
        <v>35</v>
      </c>
      <c r="Q90" s="75" t="str">
        <f t="shared" si="11"/>
        <v>18-35</v>
      </c>
      <c r="R90" s="81" t="s">
        <v>276</v>
      </c>
      <c r="S90" s="81" t="s">
        <v>9</v>
      </c>
    </row>
    <row r="91" spans="1:19" ht="27" customHeight="1" x14ac:dyDescent="0.3">
      <c r="A91" s="20">
        <v>90</v>
      </c>
      <c r="B91" s="73">
        <v>9</v>
      </c>
      <c r="C91" s="81" t="s">
        <v>37</v>
      </c>
      <c r="D91" s="9">
        <v>10</v>
      </c>
      <c r="E91" s="9">
        <v>9</v>
      </c>
      <c r="F91" s="9">
        <v>1</v>
      </c>
      <c r="G91" s="92">
        <f t="shared" si="8"/>
        <v>0.1</v>
      </c>
      <c r="H91" s="7">
        <v>3</v>
      </c>
      <c r="I91" s="7">
        <v>3</v>
      </c>
      <c r="J91" s="7">
        <v>0</v>
      </c>
      <c r="K91" s="59">
        <f t="shared" si="9"/>
        <v>0</v>
      </c>
      <c r="L91" s="81" t="s">
        <v>9</v>
      </c>
      <c r="M91" s="83" t="s">
        <v>267</v>
      </c>
      <c r="N91" s="81" t="s">
        <v>146</v>
      </c>
      <c r="O91" s="93">
        <v>23437</v>
      </c>
      <c r="P91" s="75">
        <f t="shared" ca="1" si="10"/>
        <v>60</v>
      </c>
      <c r="Q91" s="75" t="str">
        <f t="shared" ca="1" si="11"/>
        <v>55+</v>
      </c>
      <c r="R91" s="81" t="s">
        <v>277</v>
      </c>
      <c r="S91" s="81" t="s">
        <v>93</v>
      </c>
    </row>
    <row r="92" spans="1:19" ht="27" customHeight="1" x14ac:dyDescent="0.3">
      <c r="A92" s="20">
        <v>91</v>
      </c>
      <c r="B92" s="73">
        <v>10</v>
      </c>
      <c r="C92" s="81" t="s">
        <v>37</v>
      </c>
      <c r="D92" s="9">
        <v>10</v>
      </c>
      <c r="E92" s="9">
        <v>9</v>
      </c>
      <c r="F92" s="9">
        <v>1</v>
      </c>
      <c r="G92" s="92">
        <f t="shared" si="8"/>
        <v>0.1</v>
      </c>
      <c r="H92" s="7">
        <v>3</v>
      </c>
      <c r="I92" s="7">
        <v>3</v>
      </c>
      <c r="J92" s="7">
        <v>0</v>
      </c>
      <c r="K92" s="59">
        <f t="shared" si="9"/>
        <v>0</v>
      </c>
      <c r="L92" s="81" t="s">
        <v>9</v>
      </c>
      <c r="M92" s="83" t="s">
        <v>268</v>
      </c>
      <c r="N92" s="81" t="s">
        <v>146</v>
      </c>
      <c r="O92" s="95"/>
      <c r="P92" s="75">
        <v>52</v>
      </c>
      <c r="Q92" s="75" t="str">
        <f t="shared" si="11"/>
        <v>51-55</v>
      </c>
      <c r="R92" s="81" t="s">
        <v>278</v>
      </c>
      <c r="S92" s="81" t="s">
        <v>9</v>
      </c>
    </row>
    <row r="93" spans="1:19" ht="27" customHeight="1" x14ac:dyDescent="0.3">
      <c r="A93" s="20">
        <v>92</v>
      </c>
      <c r="B93" s="85">
        <v>1</v>
      </c>
      <c r="C93" s="68" t="s">
        <v>39</v>
      </c>
      <c r="D93" s="1">
        <v>9</v>
      </c>
      <c r="E93" s="1">
        <v>6</v>
      </c>
      <c r="F93" s="1">
        <v>3</v>
      </c>
      <c r="G93" s="30">
        <f t="shared" si="8"/>
        <v>0.33333333333333331</v>
      </c>
      <c r="H93" s="31">
        <v>4</v>
      </c>
      <c r="I93" s="31">
        <v>4</v>
      </c>
      <c r="J93" s="31">
        <v>0</v>
      </c>
      <c r="K93" s="25">
        <f t="shared" si="9"/>
        <v>0</v>
      </c>
      <c r="L93" s="68" t="s">
        <v>22</v>
      </c>
      <c r="M93" s="70" t="s">
        <v>281</v>
      </c>
      <c r="N93" s="68" t="s">
        <v>146</v>
      </c>
      <c r="O93" s="100">
        <v>21814</v>
      </c>
      <c r="P93" s="26">
        <f t="shared" ca="1" si="10"/>
        <v>64</v>
      </c>
      <c r="Q93" s="26" t="str">
        <f t="shared" ca="1" si="11"/>
        <v>55+</v>
      </c>
      <c r="R93" s="68" t="s">
        <v>293</v>
      </c>
      <c r="S93" s="86" t="s">
        <v>9</v>
      </c>
    </row>
    <row r="94" spans="1:19" ht="27" customHeight="1" x14ac:dyDescent="0.3">
      <c r="A94" s="20">
        <v>93</v>
      </c>
      <c r="B94" s="85">
        <v>2</v>
      </c>
      <c r="C94" s="68" t="s">
        <v>39</v>
      </c>
      <c r="D94" s="1">
        <v>9</v>
      </c>
      <c r="E94" s="1">
        <v>6</v>
      </c>
      <c r="F94" s="1">
        <v>3</v>
      </c>
      <c r="G94" s="30">
        <f t="shared" si="8"/>
        <v>0.33333333333333331</v>
      </c>
      <c r="H94" s="31">
        <v>4</v>
      </c>
      <c r="I94" s="31">
        <v>4</v>
      </c>
      <c r="J94" s="31">
        <v>0</v>
      </c>
      <c r="K94" s="25">
        <f t="shared" si="9"/>
        <v>0</v>
      </c>
      <c r="L94" s="68" t="s">
        <v>19</v>
      </c>
      <c r="M94" s="70" t="s">
        <v>282</v>
      </c>
      <c r="N94" s="68" t="s">
        <v>146</v>
      </c>
      <c r="O94" s="97">
        <v>26757</v>
      </c>
      <c r="P94" s="26">
        <f t="shared" ca="1" si="10"/>
        <v>51</v>
      </c>
      <c r="Q94" s="26" t="str">
        <f t="shared" ca="1" si="11"/>
        <v>51-55</v>
      </c>
      <c r="R94" s="68" t="s">
        <v>294</v>
      </c>
      <c r="S94" s="68" t="s">
        <v>109</v>
      </c>
    </row>
    <row r="95" spans="1:19" ht="27" customHeight="1" x14ac:dyDescent="0.3">
      <c r="A95" s="20">
        <v>94</v>
      </c>
      <c r="B95" s="85">
        <v>3</v>
      </c>
      <c r="C95" s="68" t="s">
        <v>39</v>
      </c>
      <c r="D95" s="1">
        <v>9</v>
      </c>
      <c r="E95" s="1">
        <v>6</v>
      </c>
      <c r="F95" s="1">
        <v>3</v>
      </c>
      <c r="G95" s="30">
        <f t="shared" si="8"/>
        <v>0.33333333333333331</v>
      </c>
      <c r="H95" s="31">
        <v>4</v>
      </c>
      <c r="I95" s="31">
        <v>4</v>
      </c>
      <c r="J95" s="31">
        <v>0</v>
      </c>
      <c r="K95" s="25">
        <f t="shared" si="9"/>
        <v>0</v>
      </c>
      <c r="L95" s="68" t="s">
        <v>19</v>
      </c>
      <c r="M95" s="70" t="s">
        <v>283</v>
      </c>
      <c r="N95" s="68" t="s">
        <v>146</v>
      </c>
      <c r="O95" s="97">
        <v>27320</v>
      </c>
      <c r="P95" s="26">
        <f t="shared" ca="1" si="10"/>
        <v>49</v>
      </c>
      <c r="Q95" s="26" t="str">
        <f t="shared" ca="1" si="11"/>
        <v>36-50</v>
      </c>
      <c r="R95" s="68" t="s">
        <v>287</v>
      </c>
      <c r="S95" s="68" t="s">
        <v>22</v>
      </c>
    </row>
    <row r="96" spans="1:19" ht="27" customHeight="1" x14ac:dyDescent="0.3">
      <c r="A96" s="20">
        <v>95</v>
      </c>
      <c r="B96" s="85">
        <v>4</v>
      </c>
      <c r="C96" s="68" t="s">
        <v>39</v>
      </c>
      <c r="D96" s="1">
        <v>9</v>
      </c>
      <c r="E96" s="1">
        <v>6</v>
      </c>
      <c r="F96" s="1">
        <v>3</v>
      </c>
      <c r="G96" s="30">
        <f t="shared" si="8"/>
        <v>0.33333333333333331</v>
      </c>
      <c r="H96" s="31">
        <v>4</v>
      </c>
      <c r="I96" s="31">
        <v>4</v>
      </c>
      <c r="J96" s="31">
        <v>0</v>
      </c>
      <c r="K96" s="25">
        <f t="shared" si="9"/>
        <v>0</v>
      </c>
      <c r="L96" s="68" t="s">
        <v>7</v>
      </c>
      <c r="M96" s="70" t="s">
        <v>284</v>
      </c>
      <c r="N96" s="68" t="s">
        <v>146</v>
      </c>
      <c r="O96" s="97">
        <v>33655</v>
      </c>
      <c r="P96" s="26">
        <f t="shared" ca="1" si="10"/>
        <v>32</v>
      </c>
      <c r="Q96" s="26" t="str">
        <f t="shared" ca="1" si="11"/>
        <v>18-35</v>
      </c>
      <c r="R96" s="68" t="s">
        <v>288</v>
      </c>
      <c r="S96" s="68" t="s">
        <v>22</v>
      </c>
    </row>
    <row r="97" spans="1:19" ht="27" customHeight="1" x14ac:dyDescent="0.3">
      <c r="A97" s="20">
        <v>96</v>
      </c>
      <c r="B97" s="85">
        <v>5</v>
      </c>
      <c r="C97" s="68" t="s">
        <v>39</v>
      </c>
      <c r="D97" s="1">
        <v>9</v>
      </c>
      <c r="E97" s="1">
        <v>6</v>
      </c>
      <c r="F97" s="1">
        <v>3</v>
      </c>
      <c r="G97" s="30">
        <f t="shared" si="8"/>
        <v>0.33333333333333331</v>
      </c>
      <c r="H97" s="31">
        <v>4</v>
      </c>
      <c r="I97" s="31">
        <v>4</v>
      </c>
      <c r="J97" s="31">
        <v>0</v>
      </c>
      <c r="K97" s="25">
        <f t="shared" si="9"/>
        <v>0</v>
      </c>
      <c r="L97" s="68" t="s">
        <v>9</v>
      </c>
      <c r="M97" s="70" t="s">
        <v>40</v>
      </c>
      <c r="N97" s="68" t="s">
        <v>147</v>
      </c>
      <c r="O97" s="97">
        <v>25349</v>
      </c>
      <c r="P97" s="26">
        <f t="shared" ca="1" si="10"/>
        <v>55</v>
      </c>
      <c r="Q97" s="26" t="str">
        <f t="shared" ca="1" si="11"/>
        <v>51-55</v>
      </c>
      <c r="R97" s="68" t="s">
        <v>289</v>
      </c>
      <c r="S97" s="68" t="s">
        <v>22</v>
      </c>
    </row>
    <row r="98" spans="1:19" ht="27" customHeight="1" x14ac:dyDescent="0.3">
      <c r="A98" s="20">
        <v>97</v>
      </c>
      <c r="B98" s="85">
        <v>6</v>
      </c>
      <c r="C98" s="68" t="s">
        <v>39</v>
      </c>
      <c r="D98" s="1">
        <v>9</v>
      </c>
      <c r="E98" s="1">
        <v>6</v>
      </c>
      <c r="F98" s="1">
        <v>3</v>
      </c>
      <c r="G98" s="30">
        <f t="shared" si="8"/>
        <v>0.33333333333333331</v>
      </c>
      <c r="H98" s="31">
        <v>4</v>
      </c>
      <c r="I98" s="31">
        <v>4</v>
      </c>
      <c r="J98" s="31">
        <v>0</v>
      </c>
      <c r="K98" s="25">
        <f t="shared" si="9"/>
        <v>0</v>
      </c>
      <c r="L98" s="68" t="s">
        <v>9</v>
      </c>
      <c r="M98" s="70" t="s">
        <v>285</v>
      </c>
      <c r="N98" s="68" t="s">
        <v>146</v>
      </c>
      <c r="O98" s="97">
        <v>22486</v>
      </c>
      <c r="P98" s="26">
        <f t="shared" ca="1" si="10"/>
        <v>62</v>
      </c>
      <c r="Q98" s="26" t="str">
        <f t="shared" ca="1" si="11"/>
        <v>55+</v>
      </c>
      <c r="R98" s="68" t="s">
        <v>290</v>
      </c>
      <c r="S98" s="68" t="s">
        <v>22</v>
      </c>
    </row>
    <row r="99" spans="1:19" ht="27" customHeight="1" x14ac:dyDescent="0.3">
      <c r="A99" s="20">
        <v>98</v>
      </c>
      <c r="B99" s="85">
        <v>7</v>
      </c>
      <c r="C99" s="68" t="s">
        <v>39</v>
      </c>
      <c r="D99" s="1">
        <v>9</v>
      </c>
      <c r="E99" s="1">
        <v>6</v>
      </c>
      <c r="F99" s="1">
        <v>3</v>
      </c>
      <c r="G99" s="30">
        <f t="shared" si="8"/>
        <v>0.33333333333333331</v>
      </c>
      <c r="H99" s="31">
        <v>4</v>
      </c>
      <c r="I99" s="31">
        <v>4</v>
      </c>
      <c r="J99" s="31">
        <v>0</v>
      </c>
      <c r="K99" s="25">
        <f t="shared" si="9"/>
        <v>0</v>
      </c>
      <c r="L99" s="68" t="s">
        <v>9</v>
      </c>
      <c r="M99" s="70" t="s">
        <v>41</v>
      </c>
      <c r="N99" s="68" t="s">
        <v>203</v>
      </c>
      <c r="O99" s="97">
        <v>24530</v>
      </c>
      <c r="P99" s="26">
        <f t="shared" ca="1" si="10"/>
        <v>57</v>
      </c>
      <c r="Q99" s="26" t="str">
        <f t="shared" ca="1" si="11"/>
        <v>55+</v>
      </c>
      <c r="R99" s="68" t="s">
        <v>295</v>
      </c>
      <c r="S99" s="68" t="s">
        <v>22</v>
      </c>
    </row>
    <row r="100" spans="1:19" ht="27" customHeight="1" x14ac:dyDescent="0.3">
      <c r="A100" s="20">
        <v>99</v>
      </c>
      <c r="B100" s="85">
        <v>8</v>
      </c>
      <c r="C100" s="68" t="s">
        <v>39</v>
      </c>
      <c r="D100" s="1">
        <v>9</v>
      </c>
      <c r="E100" s="1">
        <v>6</v>
      </c>
      <c r="F100" s="1">
        <v>3</v>
      </c>
      <c r="G100" s="30">
        <f t="shared" si="8"/>
        <v>0.33333333333333331</v>
      </c>
      <c r="H100" s="31">
        <v>4</v>
      </c>
      <c r="I100" s="31">
        <v>4</v>
      </c>
      <c r="J100" s="31">
        <v>0</v>
      </c>
      <c r="K100" s="25">
        <f t="shared" si="9"/>
        <v>0</v>
      </c>
      <c r="L100" s="68" t="s">
        <v>9</v>
      </c>
      <c r="M100" s="70" t="s">
        <v>286</v>
      </c>
      <c r="N100" s="68" t="s">
        <v>146</v>
      </c>
      <c r="O100" s="97">
        <v>22129</v>
      </c>
      <c r="P100" s="26">
        <f t="shared" ca="1" si="10"/>
        <v>63</v>
      </c>
      <c r="Q100" s="26" t="str">
        <f t="shared" ca="1" si="11"/>
        <v>55+</v>
      </c>
      <c r="R100" s="68" t="s">
        <v>291</v>
      </c>
      <c r="S100" s="68" t="s">
        <v>9</v>
      </c>
    </row>
    <row r="101" spans="1:19" ht="27" customHeight="1" x14ac:dyDescent="0.3">
      <c r="A101" s="20">
        <v>100</v>
      </c>
      <c r="B101" s="85">
        <v>9</v>
      </c>
      <c r="C101" s="68" t="s">
        <v>39</v>
      </c>
      <c r="D101" s="1">
        <v>9</v>
      </c>
      <c r="E101" s="1">
        <v>6</v>
      </c>
      <c r="F101" s="1">
        <v>3</v>
      </c>
      <c r="G101" s="30">
        <f t="shared" si="8"/>
        <v>0.33333333333333331</v>
      </c>
      <c r="H101" s="31">
        <v>4</v>
      </c>
      <c r="I101" s="31">
        <v>4</v>
      </c>
      <c r="J101" s="31">
        <v>0</v>
      </c>
      <c r="K101" s="25">
        <f t="shared" si="9"/>
        <v>0</v>
      </c>
      <c r="L101" s="68" t="s">
        <v>9</v>
      </c>
      <c r="M101" s="70" t="s">
        <v>42</v>
      </c>
      <c r="N101" s="68" t="s">
        <v>203</v>
      </c>
      <c r="O101" s="97">
        <v>31442</v>
      </c>
      <c r="P101" s="26">
        <f t="shared" ca="1" si="10"/>
        <v>38</v>
      </c>
      <c r="Q101" s="26" t="str">
        <f t="shared" ca="1" si="11"/>
        <v>36-50</v>
      </c>
      <c r="R101" s="68" t="s">
        <v>292</v>
      </c>
      <c r="S101" s="68" t="s">
        <v>22</v>
      </c>
    </row>
    <row r="102" spans="1:19" ht="27" customHeight="1" x14ac:dyDescent="0.3">
      <c r="A102" s="73">
        <v>101</v>
      </c>
      <c r="B102" s="73">
        <v>1</v>
      </c>
      <c r="C102" s="81" t="s">
        <v>43</v>
      </c>
      <c r="D102" s="10">
        <v>10</v>
      </c>
      <c r="E102" s="10">
        <v>9</v>
      </c>
      <c r="F102" s="10">
        <v>1</v>
      </c>
      <c r="G102" s="92">
        <f t="shared" ref="G102:G147" si="12">F102/D102</f>
        <v>0.1</v>
      </c>
      <c r="H102" s="7">
        <v>4</v>
      </c>
      <c r="I102" s="7">
        <v>3</v>
      </c>
      <c r="J102" s="7">
        <v>1</v>
      </c>
      <c r="K102" s="59">
        <f t="shared" ref="K102:K147" si="13">J102/H102</f>
        <v>0.25</v>
      </c>
      <c r="L102" s="81" t="s">
        <v>22</v>
      </c>
      <c r="M102" s="83" t="s">
        <v>296</v>
      </c>
      <c r="N102" s="81" t="s">
        <v>146</v>
      </c>
      <c r="O102" s="82">
        <v>16832</v>
      </c>
      <c r="P102" s="75">
        <f t="shared" ref="P102:P147" ca="1" si="14">DATEDIF(O102,TODAY(),"y")</f>
        <v>78</v>
      </c>
      <c r="Q102" s="75" t="str">
        <f t="shared" ref="Q102:Q147" ca="1" si="15">IF(P102&lt;=17,"0-17",IF(P102&lt;=35,"18-35",IF(P102&lt;=50,"36-50",IF(P102&lt;=55,"51-55","55+"))))</f>
        <v>55+</v>
      </c>
      <c r="R102" s="81" t="s">
        <v>304</v>
      </c>
      <c r="S102" s="81" t="s">
        <v>22</v>
      </c>
    </row>
    <row r="103" spans="1:19" ht="27" customHeight="1" x14ac:dyDescent="0.3">
      <c r="A103" s="73">
        <v>102</v>
      </c>
      <c r="B103" s="73">
        <v>2</v>
      </c>
      <c r="C103" s="81" t="s">
        <v>43</v>
      </c>
      <c r="D103" s="10">
        <v>10</v>
      </c>
      <c r="E103" s="10">
        <v>9</v>
      </c>
      <c r="F103" s="10">
        <v>1</v>
      </c>
      <c r="G103" s="92">
        <f t="shared" si="12"/>
        <v>0.1</v>
      </c>
      <c r="H103" s="7">
        <v>4</v>
      </c>
      <c r="I103" s="7">
        <v>3</v>
      </c>
      <c r="J103" s="7">
        <v>1</v>
      </c>
      <c r="K103" s="59">
        <f t="shared" si="13"/>
        <v>0.25</v>
      </c>
      <c r="L103" s="81" t="s">
        <v>19</v>
      </c>
      <c r="M103" s="83" t="s">
        <v>297</v>
      </c>
      <c r="N103" s="81" t="s">
        <v>146</v>
      </c>
      <c r="O103" s="82">
        <v>18389</v>
      </c>
      <c r="P103" s="75">
        <f t="shared" ca="1" si="14"/>
        <v>74</v>
      </c>
      <c r="Q103" s="75" t="str">
        <f t="shared" ca="1" si="15"/>
        <v>55+</v>
      </c>
      <c r="R103" s="81" t="s">
        <v>305</v>
      </c>
      <c r="S103" s="81" t="s">
        <v>9</v>
      </c>
    </row>
    <row r="104" spans="1:19" ht="27" customHeight="1" x14ac:dyDescent="0.3">
      <c r="A104" s="73">
        <v>103</v>
      </c>
      <c r="B104" s="73">
        <v>3</v>
      </c>
      <c r="C104" s="81" t="s">
        <v>43</v>
      </c>
      <c r="D104" s="10">
        <v>10</v>
      </c>
      <c r="E104" s="10">
        <v>9</v>
      </c>
      <c r="F104" s="10">
        <v>1</v>
      </c>
      <c r="G104" s="92">
        <f t="shared" si="12"/>
        <v>0.1</v>
      </c>
      <c r="H104" s="7">
        <v>4</v>
      </c>
      <c r="I104" s="7">
        <v>3</v>
      </c>
      <c r="J104" s="7">
        <v>1</v>
      </c>
      <c r="K104" s="59">
        <f t="shared" si="13"/>
        <v>0.25</v>
      </c>
      <c r="L104" s="81" t="s">
        <v>19</v>
      </c>
      <c r="M104" s="83" t="s">
        <v>298</v>
      </c>
      <c r="N104" s="81" t="s">
        <v>146</v>
      </c>
      <c r="O104" s="82">
        <v>16548</v>
      </c>
      <c r="P104" s="75">
        <f t="shared" ca="1" si="14"/>
        <v>79</v>
      </c>
      <c r="Q104" s="75" t="str">
        <f t="shared" ca="1" si="15"/>
        <v>55+</v>
      </c>
      <c r="R104" s="81" t="s">
        <v>306</v>
      </c>
      <c r="S104" s="81" t="s">
        <v>22</v>
      </c>
    </row>
    <row r="105" spans="1:19" ht="27" customHeight="1" x14ac:dyDescent="0.3">
      <c r="A105" s="73">
        <v>104</v>
      </c>
      <c r="B105" s="73">
        <v>4</v>
      </c>
      <c r="C105" s="81" t="s">
        <v>43</v>
      </c>
      <c r="D105" s="10">
        <v>10</v>
      </c>
      <c r="E105" s="10">
        <v>9</v>
      </c>
      <c r="F105" s="10">
        <v>1</v>
      </c>
      <c r="G105" s="92">
        <f t="shared" si="12"/>
        <v>0.1</v>
      </c>
      <c r="H105" s="7">
        <v>4</v>
      </c>
      <c r="I105" s="7">
        <v>3</v>
      </c>
      <c r="J105" s="7">
        <v>1</v>
      </c>
      <c r="K105" s="59">
        <f t="shared" si="13"/>
        <v>0.25</v>
      </c>
      <c r="L105" s="81" t="s">
        <v>7</v>
      </c>
      <c r="M105" s="83" t="s">
        <v>44</v>
      </c>
      <c r="N105" s="81" t="s">
        <v>203</v>
      </c>
      <c r="O105" s="82">
        <v>29321</v>
      </c>
      <c r="P105" s="75">
        <f t="shared" ca="1" si="14"/>
        <v>44</v>
      </c>
      <c r="Q105" s="75" t="str">
        <f t="shared" ca="1" si="15"/>
        <v>36-50</v>
      </c>
      <c r="R105" s="81" t="s">
        <v>106</v>
      </c>
      <c r="S105" s="81" t="s">
        <v>22</v>
      </c>
    </row>
    <row r="106" spans="1:19" ht="27" customHeight="1" x14ac:dyDescent="0.3">
      <c r="A106" s="73">
        <v>105</v>
      </c>
      <c r="B106" s="73">
        <v>5</v>
      </c>
      <c r="C106" s="81" t="s">
        <v>43</v>
      </c>
      <c r="D106" s="10">
        <v>10</v>
      </c>
      <c r="E106" s="10">
        <v>9</v>
      </c>
      <c r="F106" s="10">
        <v>1</v>
      </c>
      <c r="G106" s="92">
        <f t="shared" si="12"/>
        <v>0.1</v>
      </c>
      <c r="H106" s="7">
        <v>4</v>
      </c>
      <c r="I106" s="7">
        <v>3</v>
      </c>
      <c r="J106" s="7">
        <v>1</v>
      </c>
      <c r="K106" s="59">
        <f t="shared" si="13"/>
        <v>0.25</v>
      </c>
      <c r="L106" s="81" t="s">
        <v>9</v>
      </c>
      <c r="M106" s="83" t="s">
        <v>128</v>
      </c>
      <c r="N106" s="81" t="s">
        <v>146</v>
      </c>
      <c r="O106" s="82">
        <v>29971</v>
      </c>
      <c r="P106" s="75">
        <f t="shared" ca="1" si="14"/>
        <v>42</v>
      </c>
      <c r="Q106" s="75" t="str">
        <f t="shared" ca="1" si="15"/>
        <v>36-50</v>
      </c>
      <c r="R106" s="81" t="s">
        <v>139</v>
      </c>
      <c r="S106" s="81" t="s">
        <v>22</v>
      </c>
    </row>
    <row r="107" spans="1:19" ht="27" customHeight="1" x14ac:dyDescent="0.3">
      <c r="A107" s="73">
        <v>106</v>
      </c>
      <c r="B107" s="73">
        <v>6</v>
      </c>
      <c r="C107" s="81" t="s">
        <v>43</v>
      </c>
      <c r="D107" s="10">
        <v>10</v>
      </c>
      <c r="E107" s="10">
        <v>9</v>
      </c>
      <c r="F107" s="10">
        <v>1</v>
      </c>
      <c r="G107" s="92">
        <f t="shared" si="12"/>
        <v>0.1</v>
      </c>
      <c r="H107" s="7">
        <v>4</v>
      </c>
      <c r="I107" s="7">
        <v>3</v>
      </c>
      <c r="J107" s="7">
        <v>1</v>
      </c>
      <c r="K107" s="59">
        <f t="shared" si="13"/>
        <v>0.25</v>
      </c>
      <c r="L107" s="81" t="s">
        <v>9</v>
      </c>
      <c r="M107" s="83" t="s">
        <v>299</v>
      </c>
      <c r="N107" s="81" t="s">
        <v>146</v>
      </c>
      <c r="O107" s="82">
        <v>26744</v>
      </c>
      <c r="P107" s="75">
        <f t="shared" ca="1" si="14"/>
        <v>51</v>
      </c>
      <c r="Q107" s="75" t="str">
        <f t="shared" ca="1" si="15"/>
        <v>51-55</v>
      </c>
      <c r="R107" s="83" t="s">
        <v>307</v>
      </c>
      <c r="S107" s="81" t="s">
        <v>93</v>
      </c>
    </row>
    <row r="108" spans="1:19" ht="27" customHeight="1" x14ac:dyDescent="0.3">
      <c r="A108" s="73">
        <v>107</v>
      </c>
      <c r="B108" s="73">
        <v>7</v>
      </c>
      <c r="C108" s="81" t="s">
        <v>43</v>
      </c>
      <c r="D108" s="10">
        <v>10</v>
      </c>
      <c r="E108" s="10">
        <v>9</v>
      </c>
      <c r="F108" s="10">
        <v>1</v>
      </c>
      <c r="G108" s="92">
        <f t="shared" si="12"/>
        <v>0.1</v>
      </c>
      <c r="H108" s="7">
        <v>4</v>
      </c>
      <c r="I108" s="7">
        <v>3</v>
      </c>
      <c r="J108" s="7">
        <v>1</v>
      </c>
      <c r="K108" s="59">
        <f t="shared" si="13"/>
        <v>0.25</v>
      </c>
      <c r="L108" s="81" t="s">
        <v>9</v>
      </c>
      <c r="M108" s="83" t="s">
        <v>300</v>
      </c>
      <c r="N108" s="81" t="s">
        <v>146</v>
      </c>
      <c r="O108" s="82">
        <v>26120</v>
      </c>
      <c r="P108" s="75">
        <f t="shared" ca="1" si="14"/>
        <v>53</v>
      </c>
      <c r="Q108" s="75" t="str">
        <f t="shared" ca="1" si="15"/>
        <v>51-55</v>
      </c>
      <c r="R108" s="81" t="s">
        <v>308</v>
      </c>
      <c r="S108" s="81" t="s">
        <v>22</v>
      </c>
    </row>
    <row r="109" spans="1:19" ht="27" customHeight="1" x14ac:dyDescent="0.3">
      <c r="A109" s="73">
        <v>108</v>
      </c>
      <c r="B109" s="73">
        <v>8</v>
      </c>
      <c r="C109" s="81" t="s">
        <v>43</v>
      </c>
      <c r="D109" s="10">
        <v>10</v>
      </c>
      <c r="E109" s="10">
        <v>9</v>
      </c>
      <c r="F109" s="10">
        <v>1</v>
      </c>
      <c r="G109" s="92">
        <f t="shared" si="12"/>
        <v>0.1</v>
      </c>
      <c r="H109" s="7">
        <v>4</v>
      </c>
      <c r="I109" s="7">
        <v>3</v>
      </c>
      <c r="J109" s="7">
        <v>1</v>
      </c>
      <c r="K109" s="59">
        <f t="shared" si="13"/>
        <v>0.25</v>
      </c>
      <c r="L109" s="81" t="s">
        <v>9</v>
      </c>
      <c r="M109" s="83" t="s">
        <v>301</v>
      </c>
      <c r="N109" s="81" t="s">
        <v>146</v>
      </c>
      <c r="O109" s="82">
        <v>34496</v>
      </c>
      <c r="P109" s="75">
        <f t="shared" ca="1" si="14"/>
        <v>30</v>
      </c>
      <c r="Q109" s="75" t="str">
        <f t="shared" ca="1" si="15"/>
        <v>18-35</v>
      </c>
      <c r="R109" s="81" t="s">
        <v>309</v>
      </c>
      <c r="S109" s="81" t="s">
        <v>22</v>
      </c>
    </row>
    <row r="110" spans="1:19" ht="27" customHeight="1" x14ac:dyDescent="0.3">
      <c r="A110" s="73">
        <v>109</v>
      </c>
      <c r="B110" s="73">
        <v>9</v>
      </c>
      <c r="C110" s="81" t="s">
        <v>43</v>
      </c>
      <c r="D110" s="10">
        <v>10</v>
      </c>
      <c r="E110" s="10">
        <v>9</v>
      </c>
      <c r="F110" s="10">
        <v>1</v>
      </c>
      <c r="G110" s="92">
        <f t="shared" si="12"/>
        <v>0.1</v>
      </c>
      <c r="H110" s="7">
        <v>4</v>
      </c>
      <c r="I110" s="7">
        <v>3</v>
      </c>
      <c r="J110" s="7">
        <v>1</v>
      </c>
      <c r="K110" s="59">
        <f t="shared" si="13"/>
        <v>0.25</v>
      </c>
      <c r="L110" s="81" t="s">
        <v>9</v>
      </c>
      <c r="M110" s="83" t="s">
        <v>302</v>
      </c>
      <c r="N110" s="81" t="s">
        <v>146</v>
      </c>
      <c r="O110" s="82">
        <v>22364</v>
      </c>
      <c r="P110" s="75">
        <f t="shared" ca="1" si="14"/>
        <v>63</v>
      </c>
      <c r="Q110" s="75" t="str">
        <f t="shared" ca="1" si="15"/>
        <v>55+</v>
      </c>
      <c r="R110" s="81" t="s">
        <v>310</v>
      </c>
      <c r="S110" s="81" t="s">
        <v>312</v>
      </c>
    </row>
    <row r="111" spans="1:19" ht="27" customHeight="1" x14ac:dyDescent="0.3">
      <c r="A111" s="73">
        <v>110</v>
      </c>
      <c r="B111" s="73">
        <v>10</v>
      </c>
      <c r="C111" s="81" t="s">
        <v>43</v>
      </c>
      <c r="D111" s="10">
        <v>10</v>
      </c>
      <c r="E111" s="10">
        <v>9</v>
      </c>
      <c r="F111" s="10">
        <v>1</v>
      </c>
      <c r="G111" s="92">
        <f t="shared" si="12"/>
        <v>0.1</v>
      </c>
      <c r="H111" s="7">
        <v>4</v>
      </c>
      <c r="I111" s="7">
        <v>3</v>
      </c>
      <c r="J111" s="7">
        <v>1</v>
      </c>
      <c r="K111" s="59">
        <f t="shared" si="13"/>
        <v>0.25</v>
      </c>
      <c r="L111" s="81" t="s">
        <v>9</v>
      </c>
      <c r="M111" s="83" t="s">
        <v>303</v>
      </c>
      <c r="N111" s="81" t="s">
        <v>146</v>
      </c>
      <c r="O111" s="82">
        <v>28319</v>
      </c>
      <c r="P111" s="75">
        <f t="shared" ca="1" si="14"/>
        <v>46</v>
      </c>
      <c r="Q111" s="75" t="str">
        <f t="shared" ca="1" si="15"/>
        <v>36-50</v>
      </c>
      <c r="R111" s="81" t="s">
        <v>311</v>
      </c>
      <c r="S111" s="81" t="s">
        <v>22</v>
      </c>
    </row>
    <row r="112" spans="1:19" ht="27" customHeight="1" x14ac:dyDescent="0.3">
      <c r="A112" s="20">
        <v>111</v>
      </c>
      <c r="B112" s="85">
        <v>1</v>
      </c>
      <c r="C112" s="68" t="s">
        <v>45</v>
      </c>
      <c r="D112" s="2">
        <v>5</v>
      </c>
      <c r="E112" s="2">
        <v>3</v>
      </c>
      <c r="F112" s="2">
        <v>2</v>
      </c>
      <c r="G112" s="30">
        <f t="shared" si="12"/>
        <v>0.4</v>
      </c>
      <c r="H112" s="8">
        <v>4</v>
      </c>
      <c r="I112" s="8">
        <v>3</v>
      </c>
      <c r="J112" s="8">
        <v>1</v>
      </c>
      <c r="K112" s="25">
        <f t="shared" si="13"/>
        <v>0.25</v>
      </c>
      <c r="L112" s="68" t="s">
        <v>22</v>
      </c>
      <c r="M112" s="70" t="s">
        <v>313</v>
      </c>
      <c r="N112" s="68" t="s">
        <v>146</v>
      </c>
      <c r="O112" s="72">
        <v>30441</v>
      </c>
      <c r="P112" s="26">
        <f t="shared" ca="1" si="14"/>
        <v>41</v>
      </c>
      <c r="Q112" s="26" t="str">
        <f t="shared" ca="1" si="15"/>
        <v>36-50</v>
      </c>
      <c r="R112" s="68" t="s">
        <v>316</v>
      </c>
      <c r="S112" s="68" t="s">
        <v>22</v>
      </c>
    </row>
    <row r="113" spans="1:19" ht="27" customHeight="1" x14ac:dyDescent="0.3">
      <c r="A113" s="20">
        <v>112</v>
      </c>
      <c r="B113" s="85">
        <v>2</v>
      </c>
      <c r="C113" s="68" t="s">
        <v>45</v>
      </c>
      <c r="D113" s="2">
        <v>5</v>
      </c>
      <c r="E113" s="2">
        <v>3</v>
      </c>
      <c r="F113" s="2">
        <v>2</v>
      </c>
      <c r="G113" s="30">
        <f t="shared" si="12"/>
        <v>0.4</v>
      </c>
      <c r="H113" s="8">
        <v>4</v>
      </c>
      <c r="I113" s="8">
        <v>3</v>
      </c>
      <c r="J113" s="8">
        <v>1</v>
      </c>
      <c r="K113" s="25">
        <f t="shared" si="13"/>
        <v>0.25</v>
      </c>
      <c r="L113" s="68" t="s">
        <v>19</v>
      </c>
      <c r="M113" s="70" t="s">
        <v>46</v>
      </c>
      <c r="N113" s="68" t="s">
        <v>147</v>
      </c>
      <c r="O113" s="72">
        <v>24418</v>
      </c>
      <c r="P113" s="26">
        <f t="shared" ca="1" si="14"/>
        <v>57</v>
      </c>
      <c r="Q113" s="26" t="str">
        <f t="shared" ca="1" si="15"/>
        <v>55+</v>
      </c>
      <c r="R113" s="68" t="s">
        <v>107</v>
      </c>
      <c r="S113" s="68" t="s">
        <v>22</v>
      </c>
    </row>
    <row r="114" spans="1:19" ht="27" customHeight="1" x14ac:dyDescent="0.3">
      <c r="A114" s="20">
        <v>113</v>
      </c>
      <c r="B114" s="85">
        <v>3</v>
      </c>
      <c r="C114" s="68" t="s">
        <v>45</v>
      </c>
      <c r="D114" s="2">
        <v>5</v>
      </c>
      <c r="E114" s="2">
        <v>3</v>
      </c>
      <c r="F114" s="2">
        <v>2</v>
      </c>
      <c r="G114" s="30">
        <f t="shared" si="12"/>
        <v>0.4</v>
      </c>
      <c r="H114" s="8">
        <v>4</v>
      </c>
      <c r="I114" s="8">
        <v>3</v>
      </c>
      <c r="J114" s="8">
        <v>1</v>
      </c>
      <c r="K114" s="25">
        <f t="shared" si="13"/>
        <v>0.25</v>
      </c>
      <c r="L114" s="68" t="s">
        <v>19</v>
      </c>
      <c r="M114" s="70" t="s">
        <v>314</v>
      </c>
      <c r="N114" s="68" t="s">
        <v>146</v>
      </c>
      <c r="O114" s="72">
        <v>18109</v>
      </c>
      <c r="P114" s="26">
        <f t="shared" ca="1" si="14"/>
        <v>74</v>
      </c>
      <c r="Q114" s="26" t="str">
        <f t="shared" ca="1" si="15"/>
        <v>55+</v>
      </c>
      <c r="R114" s="68" t="s">
        <v>317</v>
      </c>
      <c r="S114" s="68" t="s">
        <v>9</v>
      </c>
    </row>
    <row r="115" spans="1:19" ht="27" customHeight="1" x14ac:dyDescent="0.3">
      <c r="A115" s="20">
        <v>114</v>
      </c>
      <c r="B115" s="85">
        <v>4</v>
      </c>
      <c r="C115" s="68" t="s">
        <v>45</v>
      </c>
      <c r="D115" s="2">
        <v>5</v>
      </c>
      <c r="E115" s="2">
        <v>3</v>
      </c>
      <c r="F115" s="2">
        <v>2</v>
      </c>
      <c r="G115" s="30">
        <f t="shared" si="12"/>
        <v>0.4</v>
      </c>
      <c r="H115" s="8">
        <v>4</v>
      </c>
      <c r="I115" s="8">
        <v>3</v>
      </c>
      <c r="J115" s="8">
        <v>1</v>
      </c>
      <c r="K115" s="25">
        <f t="shared" si="13"/>
        <v>0.25</v>
      </c>
      <c r="L115" s="68" t="s">
        <v>7</v>
      </c>
      <c r="M115" s="70" t="s">
        <v>47</v>
      </c>
      <c r="N115" s="68" t="s">
        <v>147</v>
      </c>
      <c r="O115" s="72">
        <v>24417</v>
      </c>
      <c r="P115" s="26">
        <f t="shared" ca="1" si="14"/>
        <v>57</v>
      </c>
      <c r="Q115" s="26" t="str">
        <f t="shared" ca="1" si="15"/>
        <v>55+</v>
      </c>
      <c r="R115" s="68" t="s">
        <v>108</v>
      </c>
      <c r="S115" s="68" t="s">
        <v>22</v>
      </c>
    </row>
    <row r="116" spans="1:19" ht="27" customHeight="1" x14ac:dyDescent="0.3">
      <c r="A116" s="32">
        <v>115</v>
      </c>
      <c r="B116" s="87">
        <v>5</v>
      </c>
      <c r="C116" s="77" t="s">
        <v>45</v>
      </c>
      <c r="D116" s="101">
        <v>5</v>
      </c>
      <c r="E116" s="101">
        <v>3</v>
      </c>
      <c r="F116" s="101">
        <v>2</v>
      </c>
      <c r="G116" s="33">
        <f t="shared" si="12"/>
        <v>0.4</v>
      </c>
      <c r="H116" s="89">
        <v>4</v>
      </c>
      <c r="I116" s="89">
        <v>3</v>
      </c>
      <c r="J116" s="89">
        <v>1</v>
      </c>
      <c r="K116" s="34">
        <f t="shared" si="13"/>
        <v>0.25</v>
      </c>
      <c r="L116" s="77" t="s">
        <v>9</v>
      </c>
      <c r="M116" s="105" t="s">
        <v>315</v>
      </c>
      <c r="N116" s="77" t="s">
        <v>146</v>
      </c>
      <c r="O116" s="72">
        <v>25673</v>
      </c>
      <c r="P116" s="35">
        <f t="shared" ca="1" si="14"/>
        <v>54</v>
      </c>
      <c r="Q116" s="35" t="str">
        <f t="shared" ca="1" si="15"/>
        <v>51-55</v>
      </c>
      <c r="R116" s="77" t="s">
        <v>318</v>
      </c>
      <c r="S116" s="77" t="s">
        <v>9</v>
      </c>
    </row>
    <row r="117" spans="1:19" ht="27" customHeight="1" x14ac:dyDescent="0.3">
      <c r="A117" s="73">
        <v>116</v>
      </c>
      <c r="B117" s="73">
        <v>1</v>
      </c>
      <c r="C117" s="81" t="s">
        <v>48</v>
      </c>
      <c r="D117" s="9">
        <v>11</v>
      </c>
      <c r="E117" s="9">
        <v>7</v>
      </c>
      <c r="F117" s="9">
        <v>4</v>
      </c>
      <c r="G117" s="92">
        <f t="shared" si="12"/>
        <v>0.36363636363636365</v>
      </c>
      <c r="H117" s="7">
        <v>3</v>
      </c>
      <c r="I117" s="7">
        <v>1</v>
      </c>
      <c r="J117" s="7">
        <v>2</v>
      </c>
      <c r="K117" s="59">
        <f t="shared" si="13"/>
        <v>0.66666666666666663</v>
      </c>
      <c r="L117" s="81" t="s">
        <v>22</v>
      </c>
      <c r="M117" s="83" t="s">
        <v>319</v>
      </c>
      <c r="N117" s="81" t="s">
        <v>146</v>
      </c>
      <c r="O117" s="60"/>
      <c r="P117" s="76">
        <v>65</v>
      </c>
      <c r="Q117" s="75" t="str">
        <f t="shared" si="15"/>
        <v>55+</v>
      </c>
      <c r="R117" s="81" t="s">
        <v>329</v>
      </c>
      <c r="S117" s="81" t="s">
        <v>9</v>
      </c>
    </row>
    <row r="118" spans="1:19" ht="27" customHeight="1" x14ac:dyDescent="0.3">
      <c r="A118" s="73">
        <v>117</v>
      </c>
      <c r="B118" s="73">
        <v>2</v>
      </c>
      <c r="C118" s="81" t="s">
        <v>48</v>
      </c>
      <c r="D118" s="9">
        <v>11</v>
      </c>
      <c r="E118" s="9">
        <v>7</v>
      </c>
      <c r="F118" s="9">
        <v>4</v>
      </c>
      <c r="G118" s="92">
        <f t="shared" si="12"/>
        <v>0.36363636363636365</v>
      </c>
      <c r="H118" s="7">
        <v>3</v>
      </c>
      <c r="I118" s="7">
        <v>1</v>
      </c>
      <c r="J118" s="7">
        <v>2</v>
      </c>
      <c r="K118" s="59">
        <f t="shared" si="13"/>
        <v>0.66666666666666663</v>
      </c>
      <c r="L118" s="81" t="s">
        <v>19</v>
      </c>
      <c r="M118" s="83" t="s">
        <v>49</v>
      </c>
      <c r="N118" s="81" t="s">
        <v>147</v>
      </c>
      <c r="O118" s="60">
        <v>26485</v>
      </c>
      <c r="P118" s="76">
        <f t="shared" ca="1" si="14"/>
        <v>52</v>
      </c>
      <c r="Q118" s="75" t="str">
        <f t="shared" ca="1" si="15"/>
        <v>51-55</v>
      </c>
      <c r="R118" s="81" t="s">
        <v>330</v>
      </c>
      <c r="S118" s="81" t="s">
        <v>109</v>
      </c>
    </row>
    <row r="119" spans="1:19" ht="27" customHeight="1" x14ac:dyDescent="0.3">
      <c r="A119" s="73">
        <v>118</v>
      </c>
      <c r="B119" s="73">
        <v>3</v>
      </c>
      <c r="C119" s="81" t="s">
        <v>48</v>
      </c>
      <c r="D119" s="9">
        <v>11</v>
      </c>
      <c r="E119" s="9">
        <v>7</v>
      </c>
      <c r="F119" s="9">
        <v>4</v>
      </c>
      <c r="G119" s="92">
        <f t="shared" si="12"/>
        <v>0.36363636363636365</v>
      </c>
      <c r="H119" s="7">
        <v>3</v>
      </c>
      <c r="I119" s="7">
        <v>1</v>
      </c>
      <c r="J119" s="7">
        <v>2</v>
      </c>
      <c r="K119" s="59">
        <f t="shared" si="13"/>
        <v>0.66666666666666663</v>
      </c>
      <c r="L119" s="81" t="s">
        <v>7</v>
      </c>
      <c r="M119" s="83" t="s">
        <v>320</v>
      </c>
      <c r="N119" s="81" t="s">
        <v>147</v>
      </c>
      <c r="O119" s="60"/>
      <c r="P119" s="76">
        <v>26</v>
      </c>
      <c r="Q119" s="75" t="str">
        <f t="shared" si="15"/>
        <v>18-35</v>
      </c>
      <c r="R119" s="81" t="s">
        <v>110</v>
      </c>
      <c r="S119" s="81" t="s">
        <v>9</v>
      </c>
    </row>
    <row r="120" spans="1:19" ht="27" customHeight="1" x14ac:dyDescent="0.3">
      <c r="A120" s="73">
        <v>119</v>
      </c>
      <c r="B120" s="73">
        <v>4</v>
      </c>
      <c r="C120" s="81" t="s">
        <v>48</v>
      </c>
      <c r="D120" s="9">
        <v>11</v>
      </c>
      <c r="E120" s="9">
        <v>7</v>
      </c>
      <c r="F120" s="9">
        <v>4</v>
      </c>
      <c r="G120" s="92">
        <f t="shared" si="12"/>
        <v>0.36363636363636365</v>
      </c>
      <c r="H120" s="7">
        <v>3</v>
      </c>
      <c r="I120" s="7">
        <v>1</v>
      </c>
      <c r="J120" s="7">
        <v>2</v>
      </c>
      <c r="K120" s="59">
        <f t="shared" si="13"/>
        <v>0.66666666666666663</v>
      </c>
      <c r="L120" s="81" t="s">
        <v>9</v>
      </c>
      <c r="M120" s="83" t="s">
        <v>321</v>
      </c>
      <c r="N120" s="81" t="s">
        <v>146</v>
      </c>
      <c r="O120" s="60"/>
      <c r="P120" s="76">
        <v>47</v>
      </c>
      <c r="Q120" s="75" t="str">
        <f t="shared" si="15"/>
        <v>36-50</v>
      </c>
      <c r="R120" s="81" t="s">
        <v>331</v>
      </c>
      <c r="S120" s="81" t="s">
        <v>331</v>
      </c>
    </row>
    <row r="121" spans="1:19" ht="27" customHeight="1" x14ac:dyDescent="0.3">
      <c r="A121" s="73">
        <v>120</v>
      </c>
      <c r="B121" s="73">
        <v>5</v>
      </c>
      <c r="C121" s="81" t="s">
        <v>48</v>
      </c>
      <c r="D121" s="9">
        <v>11</v>
      </c>
      <c r="E121" s="9">
        <v>7</v>
      </c>
      <c r="F121" s="9">
        <v>4</v>
      </c>
      <c r="G121" s="92">
        <f t="shared" si="12"/>
        <v>0.36363636363636365</v>
      </c>
      <c r="H121" s="7">
        <v>3</v>
      </c>
      <c r="I121" s="7">
        <v>1</v>
      </c>
      <c r="J121" s="7">
        <v>2</v>
      </c>
      <c r="K121" s="59">
        <f t="shared" si="13"/>
        <v>0.66666666666666663</v>
      </c>
      <c r="L121" s="81" t="s">
        <v>9</v>
      </c>
      <c r="M121" s="83" t="s">
        <v>322</v>
      </c>
      <c r="N121" s="81" t="s">
        <v>146</v>
      </c>
      <c r="O121" s="60"/>
      <c r="P121" s="76">
        <v>49</v>
      </c>
      <c r="Q121" s="75" t="str">
        <f t="shared" si="15"/>
        <v>36-50</v>
      </c>
      <c r="R121" s="81" t="s">
        <v>332</v>
      </c>
      <c r="S121" s="81" t="s">
        <v>22</v>
      </c>
    </row>
    <row r="122" spans="1:19" ht="27" customHeight="1" x14ac:dyDescent="0.25">
      <c r="A122" s="73">
        <v>121</v>
      </c>
      <c r="B122" s="73">
        <v>6</v>
      </c>
      <c r="C122" s="81" t="s">
        <v>48</v>
      </c>
      <c r="D122" s="9">
        <v>11</v>
      </c>
      <c r="E122" s="9">
        <v>7</v>
      </c>
      <c r="F122" s="9">
        <v>4</v>
      </c>
      <c r="G122" s="92">
        <f t="shared" si="12"/>
        <v>0.36363636363636365</v>
      </c>
      <c r="H122" s="7">
        <v>3</v>
      </c>
      <c r="I122" s="7">
        <v>1</v>
      </c>
      <c r="J122" s="7">
        <v>2</v>
      </c>
      <c r="K122" s="59">
        <f t="shared" si="13"/>
        <v>0.66666666666666663</v>
      </c>
      <c r="L122" s="81" t="s">
        <v>9</v>
      </c>
      <c r="M122" s="83" t="s">
        <v>323</v>
      </c>
      <c r="N122" s="81" t="s">
        <v>146</v>
      </c>
      <c r="O122" s="60"/>
      <c r="P122" s="75">
        <v>45</v>
      </c>
      <c r="Q122" s="75" t="str">
        <f t="shared" si="15"/>
        <v>36-50</v>
      </c>
      <c r="R122" s="102" t="s">
        <v>333</v>
      </c>
      <c r="S122" s="81" t="s">
        <v>9</v>
      </c>
    </row>
    <row r="123" spans="1:19" ht="27" customHeight="1" x14ac:dyDescent="0.3">
      <c r="A123" s="73">
        <v>122</v>
      </c>
      <c r="B123" s="73">
        <v>7</v>
      </c>
      <c r="C123" s="81" t="s">
        <v>48</v>
      </c>
      <c r="D123" s="9">
        <v>11</v>
      </c>
      <c r="E123" s="9">
        <v>7</v>
      </c>
      <c r="F123" s="9">
        <v>4</v>
      </c>
      <c r="G123" s="92">
        <f t="shared" si="12"/>
        <v>0.36363636363636365</v>
      </c>
      <c r="H123" s="7">
        <v>3</v>
      </c>
      <c r="I123" s="7">
        <v>1</v>
      </c>
      <c r="J123" s="7">
        <v>2</v>
      </c>
      <c r="K123" s="59">
        <f t="shared" si="13"/>
        <v>0.66666666666666663</v>
      </c>
      <c r="L123" s="81" t="s">
        <v>9</v>
      </c>
      <c r="M123" s="83" t="s">
        <v>324</v>
      </c>
      <c r="N123" s="81" t="s">
        <v>146</v>
      </c>
      <c r="O123" s="60"/>
      <c r="P123" s="75">
        <v>35</v>
      </c>
      <c r="Q123" s="75" t="str">
        <f t="shared" si="15"/>
        <v>18-35</v>
      </c>
      <c r="R123" s="81" t="s">
        <v>334</v>
      </c>
      <c r="S123" s="81" t="s">
        <v>22</v>
      </c>
    </row>
    <row r="124" spans="1:19" ht="27" customHeight="1" x14ac:dyDescent="0.3">
      <c r="A124" s="73">
        <v>123</v>
      </c>
      <c r="B124" s="73">
        <v>8</v>
      </c>
      <c r="C124" s="81" t="s">
        <v>48</v>
      </c>
      <c r="D124" s="9">
        <v>11</v>
      </c>
      <c r="E124" s="9">
        <v>7</v>
      </c>
      <c r="F124" s="9">
        <v>4</v>
      </c>
      <c r="G124" s="92">
        <f t="shared" si="12"/>
        <v>0.36363636363636365</v>
      </c>
      <c r="H124" s="7">
        <v>3</v>
      </c>
      <c r="I124" s="7">
        <v>1</v>
      </c>
      <c r="J124" s="7">
        <v>2</v>
      </c>
      <c r="K124" s="59">
        <f t="shared" si="13"/>
        <v>0.66666666666666663</v>
      </c>
      <c r="L124" s="81" t="s">
        <v>9</v>
      </c>
      <c r="M124" s="83" t="s">
        <v>325</v>
      </c>
      <c r="N124" s="81" t="s">
        <v>147</v>
      </c>
      <c r="O124" s="60">
        <v>35969</v>
      </c>
      <c r="P124" s="75">
        <f t="shared" ca="1" si="14"/>
        <v>26</v>
      </c>
      <c r="Q124" s="75" t="str">
        <f t="shared" ca="1" si="15"/>
        <v>18-35</v>
      </c>
      <c r="R124" s="81" t="s">
        <v>335</v>
      </c>
      <c r="S124" s="81" t="s">
        <v>111</v>
      </c>
    </row>
    <row r="125" spans="1:19" ht="27" customHeight="1" x14ac:dyDescent="0.3">
      <c r="A125" s="73">
        <v>124</v>
      </c>
      <c r="B125" s="73">
        <v>9</v>
      </c>
      <c r="C125" s="81" t="s">
        <v>48</v>
      </c>
      <c r="D125" s="9">
        <v>11</v>
      </c>
      <c r="E125" s="9">
        <v>7</v>
      </c>
      <c r="F125" s="9">
        <v>4</v>
      </c>
      <c r="G125" s="92">
        <f t="shared" si="12"/>
        <v>0.36363636363636365</v>
      </c>
      <c r="H125" s="7">
        <v>3</v>
      </c>
      <c r="I125" s="7">
        <v>1</v>
      </c>
      <c r="J125" s="7">
        <v>2</v>
      </c>
      <c r="K125" s="59">
        <f t="shared" si="13"/>
        <v>0.66666666666666663</v>
      </c>
      <c r="L125" s="81" t="s">
        <v>9</v>
      </c>
      <c r="M125" s="83" t="s">
        <v>326</v>
      </c>
      <c r="N125" s="81" t="s">
        <v>146</v>
      </c>
      <c r="O125" s="60">
        <v>31099</v>
      </c>
      <c r="P125" s="75">
        <f t="shared" ca="1" si="14"/>
        <v>39</v>
      </c>
      <c r="Q125" s="75" t="str">
        <f t="shared" ca="1" si="15"/>
        <v>36-50</v>
      </c>
      <c r="R125" s="103" t="s">
        <v>336</v>
      </c>
      <c r="S125" s="81" t="s">
        <v>338</v>
      </c>
    </row>
    <row r="126" spans="1:19" ht="27" customHeight="1" x14ac:dyDescent="0.3">
      <c r="A126" s="73">
        <v>125</v>
      </c>
      <c r="B126" s="73">
        <v>10</v>
      </c>
      <c r="C126" s="81" t="s">
        <v>48</v>
      </c>
      <c r="D126" s="9">
        <v>11</v>
      </c>
      <c r="E126" s="9">
        <v>7</v>
      </c>
      <c r="F126" s="9">
        <v>4</v>
      </c>
      <c r="G126" s="92">
        <f t="shared" si="12"/>
        <v>0.36363636363636365</v>
      </c>
      <c r="H126" s="7">
        <v>3</v>
      </c>
      <c r="I126" s="7">
        <v>1</v>
      </c>
      <c r="J126" s="7">
        <v>2</v>
      </c>
      <c r="K126" s="59">
        <f t="shared" si="13"/>
        <v>0.66666666666666663</v>
      </c>
      <c r="L126" s="81" t="s">
        <v>9</v>
      </c>
      <c r="M126" s="83" t="s">
        <v>327</v>
      </c>
      <c r="N126" s="81" t="s">
        <v>147</v>
      </c>
      <c r="O126" s="60"/>
      <c r="P126" s="75">
        <v>52</v>
      </c>
      <c r="Q126" s="75" t="str">
        <f t="shared" si="15"/>
        <v>51-55</v>
      </c>
      <c r="R126" s="81" t="s">
        <v>112</v>
      </c>
      <c r="S126" s="81" t="s">
        <v>22</v>
      </c>
    </row>
    <row r="127" spans="1:19" ht="27" customHeight="1" x14ac:dyDescent="0.3">
      <c r="A127" s="73">
        <v>126</v>
      </c>
      <c r="B127" s="73">
        <v>11</v>
      </c>
      <c r="C127" s="81" t="s">
        <v>48</v>
      </c>
      <c r="D127" s="9">
        <v>11</v>
      </c>
      <c r="E127" s="9">
        <v>7</v>
      </c>
      <c r="F127" s="9">
        <v>4</v>
      </c>
      <c r="G127" s="92">
        <f t="shared" si="12"/>
        <v>0.36363636363636365</v>
      </c>
      <c r="H127" s="7">
        <v>3</v>
      </c>
      <c r="I127" s="7">
        <v>1</v>
      </c>
      <c r="J127" s="7">
        <v>2</v>
      </c>
      <c r="K127" s="59">
        <f t="shared" si="13"/>
        <v>0.66666666666666663</v>
      </c>
      <c r="L127" s="81" t="s">
        <v>9</v>
      </c>
      <c r="M127" s="83" t="s">
        <v>328</v>
      </c>
      <c r="N127" s="81" t="s">
        <v>146</v>
      </c>
      <c r="O127" s="60"/>
      <c r="P127" s="75">
        <v>62</v>
      </c>
      <c r="Q127" s="75" t="str">
        <f t="shared" si="15"/>
        <v>55+</v>
      </c>
      <c r="R127" s="81" t="s">
        <v>337</v>
      </c>
      <c r="S127" s="81" t="s">
        <v>19</v>
      </c>
    </row>
    <row r="128" spans="1:19" ht="27" customHeight="1" x14ac:dyDescent="0.3">
      <c r="A128" s="20">
        <v>127</v>
      </c>
      <c r="B128" s="85">
        <v>1</v>
      </c>
      <c r="C128" s="68" t="s">
        <v>50</v>
      </c>
      <c r="D128" s="1">
        <v>11</v>
      </c>
      <c r="E128" s="1">
        <v>1</v>
      </c>
      <c r="F128" s="1">
        <v>10</v>
      </c>
      <c r="G128" s="30">
        <f>F128/D128</f>
        <v>0.90909090909090906</v>
      </c>
      <c r="H128" s="8">
        <v>4</v>
      </c>
      <c r="I128" s="8">
        <v>1</v>
      </c>
      <c r="J128" s="8">
        <v>3</v>
      </c>
      <c r="K128" s="25">
        <f t="shared" si="13"/>
        <v>0.75</v>
      </c>
      <c r="L128" s="68" t="s">
        <v>22</v>
      </c>
      <c r="M128" s="70" t="s">
        <v>339</v>
      </c>
      <c r="N128" s="68" t="s">
        <v>146</v>
      </c>
      <c r="O128" s="69">
        <v>28425</v>
      </c>
      <c r="P128" s="26">
        <f t="shared" ca="1" si="14"/>
        <v>46</v>
      </c>
      <c r="Q128" s="26" t="str">
        <f t="shared" ca="1" si="15"/>
        <v>36-50</v>
      </c>
      <c r="R128" s="68" t="s">
        <v>340</v>
      </c>
      <c r="S128" s="68" t="s">
        <v>22</v>
      </c>
    </row>
    <row r="129" spans="1:19" ht="27" customHeight="1" x14ac:dyDescent="0.3">
      <c r="A129" s="20">
        <v>128</v>
      </c>
      <c r="B129" s="85">
        <v>2</v>
      </c>
      <c r="C129" s="68" t="s">
        <v>50</v>
      </c>
      <c r="D129" s="1">
        <v>11</v>
      </c>
      <c r="E129" s="1">
        <v>1</v>
      </c>
      <c r="F129" s="1">
        <v>10</v>
      </c>
      <c r="G129" s="30">
        <f t="shared" si="12"/>
        <v>0.90909090909090906</v>
      </c>
      <c r="H129" s="8">
        <v>4</v>
      </c>
      <c r="I129" s="8">
        <v>1</v>
      </c>
      <c r="J129" s="8">
        <v>3</v>
      </c>
      <c r="K129" s="25">
        <f t="shared" si="13"/>
        <v>0.75</v>
      </c>
      <c r="L129" s="68" t="s">
        <v>19</v>
      </c>
      <c r="M129" s="70" t="s">
        <v>51</v>
      </c>
      <c r="N129" s="68" t="s">
        <v>147</v>
      </c>
      <c r="O129" s="69">
        <v>23000</v>
      </c>
      <c r="P129" s="26">
        <f t="shared" ca="1" si="14"/>
        <v>61</v>
      </c>
      <c r="Q129" s="26" t="str">
        <f t="shared" ca="1" si="15"/>
        <v>55+</v>
      </c>
      <c r="R129" s="68" t="s">
        <v>341</v>
      </c>
      <c r="S129" s="68" t="s">
        <v>22</v>
      </c>
    </row>
    <row r="130" spans="1:19" ht="27" customHeight="1" x14ac:dyDescent="0.3">
      <c r="A130" s="20">
        <v>129</v>
      </c>
      <c r="B130" s="85">
        <v>3</v>
      </c>
      <c r="C130" s="68" t="s">
        <v>50</v>
      </c>
      <c r="D130" s="1">
        <v>11</v>
      </c>
      <c r="E130" s="1">
        <v>1</v>
      </c>
      <c r="F130" s="1">
        <v>10</v>
      </c>
      <c r="G130" s="30">
        <f t="shared" si="12"/>
        <v>0.90909090909090906</v>
      </c>
      <c r="H130" s="8">
        <v>4</v>
      </c>
      <c r="I130" s="8">
        <v>1</v>
      </c>
      <c r="J130" s="8">
        <v>3</v>
      </c>
      <c r="K130" s="25">
        <f t="shared" si="13"/>
        <v>0.75</v>
      </c>
      <c r="L130" s="68" t="s">
        <v>19</v>
      </c>
      <c r="M130" s="70" t="s">
        <v>52</v>
      </c>
      <c r="N130" s="68" t="s">
        <v>147</v>
      </c>
      <c r="O130" s="69">
        <v>26506</v>
      </c>
      <c r="P130" s="26">
        <f t="shared" ca="1" si="14"/>
        <v>51</v>
      </c>
      <c r="Q130" s="26" t="str">
        <f t="shared" ca="1" si="15"/>
        <v>51-55</v>
      </c>
      <c r="R130" s="68" t="s">
        <v>342</v>
      </c>
      <c r="S130" s="68" t="s">
        <v>22</v>
      </c>
    </row>
    <row r="131" spans="1:19" ht="27" customHeight="1" x14ac:dyDescent="0.3">
      <c r="A131" s="20">
        <v>130</v>
      </c>
      <c r="B131" s="85">
        <v>4</v>
      </c>
      <c r="C131" s="68" t="s">
        <v>50</v>
      </c>
      <c r="D131" s="1">
        <v>11</v>
      </c>
      <c r="E131" s="1">
        <v>1</v>
      </c>
      <c r="F131" s="1">
        <v>10</v>
      </c>
      <c r="G131" s="30">
        <f t="shared" si="12"/>
        <v>0.90909090909090906</v>
      </c>
      <c r="H131" s="8">
        <v>4</v>
      </c>
      <c r="I131" s="8">
        <v>1</v>
      </c>
      <c r="J131" s="8">
        <v>3</v>
      </c>
      <c r="K131" s="25">
        <f t="shared" si="13"/>
        <v>0.75</v>
      </c>
      <c r="L131" s="68" t="s">
        <v>7</v>
      </c>
      <c r="M131" s="70" t="s">
        <v>53</v>
      </c>
      <c r="N131" s="68" t="s">
        <v>147</v>
      </c>
      <c r="O131" s="69">
        <v>28390</v>
      </c>
      <c r="P131" s="26">
        <f t="shared" ca="1" si="14"/>
        <v>46</v>
      </c>
      <c r="Q131" s="26" t="str">
        <f t="shared" ca="1" si="15"/>
        <v>36-50</v>
      </c>
      <c r="R131" s="68" t="s">
        <v>343</v>
      </c>
      <c r="S131" s="68" t="s">
        <v>22</v>
      </c>
    </row>
    <row r="132" spans="1:19" ht="27" customHeight="1" x14ac:dyDescent="0.3">
      <c r="A132" s="20">
        <v>131</v>
      </c>
      <c r="B132" s="85">
        <v>5</v>
      </c>
      <c r="C132" s="68" t="s">
        <v>50</v>
      </c>
      <c r="D132" s="1">
        <v>11</v>
      </c>
      <c r="E132" s="1">
        <v>1</v>
      </c>
      <c r="F132" s="1">
        <v>10</v>
      </c>
      <c r="G132" s="30">
        <f t="shared" si="12"/>
        <v>0.90909090909090906</v>
      </c>
      <c r="H132" s="8">
        <v>4</v>
      </c>
      <c r="I132" s="8">
        <v>1</v>
      </c>
      <c r="J132" s="8">
        <v>3</v>
      </c>
      <c r="K132" s="25">
        <f t="shared" si="13"/>
        <v>0.75</v>
      </c>
      <c r="L132" s="68" t="s">
        <v>9</v>
      </c>
      <c r="M132" s="70" t="s">
        <v>54</v>
      </c>
      <c r="N132" s="68" t="s">
        <v>147</v>
      </c>
      <c r="O132" s="69">
        <v>22195</v>
      </c>
      <c r="P132" s="26">
        <f t="shared" ca="1" si="14"/>
        <v>63</v>
      </c>
      <c r="Q132" s="26" t="str">
        <f t="shared" ca="1" si="15"/>
        <v>55+</v>
      </c>
      <c r="R132" s="68" t="s">
        <v>344</v>
      </c>
      <c r="S132" s="68" t="s">
        <v>22</v>
      </c>
    </row>
    <row r="133" spans="1:19" ht="27" customHeight="1" x14ac:dyDescent="0.3">
      <c r="A133" s="20">
        <v>132</v>
      </c>
      <c r="B133" s="85">
        <v>6</v>
      </c>
      <c r="C133" s="68" t="s">
        <v>50</v>
      </c>
      <c r="D133" s="1">
        <v>11</v>
      </c>
      <c r="E133" s="1">
        <v>1</v>
      </c>
      <c r="F133" s="1">
        <v>10</v>
      </c>
      <c r="G133" s="30">
        <f t="shared" si="12"/>
        <v>0.90909090909090906</v>
      </c>
      <c r="H133" s="8">
        <v>4</v>
      </c>
      <c r="I133" s="8">
        <v>1</v>
      </c>
      <c r="J133" s="8">
        <v>3</v>
      </c>
      <c r="K133" s="25">
        <f t="shared" si="13"/>
        <v>0.75</v>
      </c>
      <c r="L133" s="68" t="s">
        <v>9</v>
      </c>
      <c r="M133" s="70" t="s">
        <v>28</v>
      </c>
      <c r="N133" s="68" t="s">
        <v>147</v>
      </c>
      <c r="O133" s="69">
        <v>25336</v>
      </c>
      <c r="P133" s="26">
        <f t="shared" ca="1" si="14"/>
        <v>55</v>
      </c>
      <c r="Q133" s="26" t="str">
        <f t="shared" ca="1" si="15"/>
        <v>51-55</v>
      </c>
      <c r="R133" s="68" t="s">
        <v>345</v>
      </c>
      <c r="S133" s="68" t="s">
        <v>349</v>
      </c>
    </row>
    <row r="134" spans="1:19" ht="27" customHeight="1" x14ac:dyDescent="0.3">
      <c r="A134" s="20">
        <v>133</v>
      </c>
      <c r="B134" s="85">
        <v>7</v>
      </c>
      <c r="C134" s="68" t="s">
        <v>50</v>
      </c>
      <c r="D134" s="1">
        <v>11</v>
      </c>
      <c r="E134" s="1">
        <v>1</v>
      </c>
      <c r="F134" s="1">
        <v>10</v>
      </c>
      <c r="G134" s="30">
        <f t="shared" si="12"/>
        <v>0.90909090909090906</v>
      </c>
      <c r="H134" s="8">
        <v>4</v>
      </c>
      <c r="I134" s="8">
        <v>1</v>
      </c>
      <c r="J134" s="8">
        <v>3</v>
      </c>
      <c r="K134" s="25">
        <f t="shared" si="13"/>
        <v>0.75</v>
      </c>
      <c r="L134" s="68" t="s">
        <v>9</v>
      </c>
      <c r="M134" s="70" t="s">
        <v>55</v>
      </c>
      <c r="N134" s="68" t="s">
        <v>147</v>
      </c>
      <c r="O134" s="69">
        <v>29321</v>
      </c>
      <c r="P134" s="26">
        <f t="shared" ca="1" si="14"/>
        <v>44</v>
      </c>
      <c r="Q134" s="26" t="str">
        <f t="shared" ca="1" si="15"/>
        <v>36-50</v>
      </c>
      <c r="R134" s="68" t="s">
        <v>346</v>
      </c>
      <c r="S134" s="68" t="s">
        <v>22</v>
      </c>
    </row>
    <row r="135" spans="1:19" ht="27" customHeight="1" x14ac:dyDescent="0.3">
      <c r="A135" s="20">
        <v>134</v>
      </c>
      <c r="B135" s="85">
        <v>8</v>
      </c>
      <c r="C135" s="68" t="s">
        <v>50</v>
      </c>
      <c r="D135" s="1">
        <v>11</v>
      </c>
      <c r="E135" s="1">
        <v>1</v>
      </c>
      <c r="F135" s="1">
        <v>10</v>
      </c>
      <c r="G135" s="30">
        <f t="shared" si="12"/>
        <v>0.90909090909090906</v>
      </c>
      <c r="H135" s="8">
        <v>4</v>
      </c>
      <c r="I135" s="8">
        <v>1</v>
      </c>
      <c r="J135" s="8">
        <v>3</v>
      </c>
      <c r="K135" s="25">
        <f t="shared" si="13"/>
        <v>0.75</v>
      </c>
      <c r="L135" s="68" t="s">
        <v>9</v>
      </c>
      <c r="M135" s="70" t="s">
        <v>56</v>
      </c>
      <c r="N135" s="68" t="s">
        <v>147</v>
      </c>
      <c r="O135" s="69">
        <v>24530</v>
      </c>
      <c r="P135" s="26">
        <f t="shared" ca="1" si="14"/>
        <v>57</v>
      </c>
      <c r="Q135" s="26" t="str">
        <f t="shared" ca="1" si="15"/>
        <v>55+</v>
      </c>
      <c r="R135" s="68" t="s">
        <v>347</v>
      </c>
      <c r="S135" s="68" t="s">
        <v>22</v>
      </c>
    </row>
    <row r="136" spans="1:19" ht="27" customHeight="1" x14ac:dyDescent="0.3">
      <c r="A136" s="20">
        <v>135</v>
      </c>
      <c r="B136" s="85">
        <v>9</v>
      </c>
      <c r="C136" s="68" t="s">
        <v>50</v>
      </c>
      <c r="D136" s="1">
        <v>11</v>
      </c>
      <c r="E136" s="1">
        <v>1</v>
      </c>
      <c r="F136" s="1">
        <v>10</v>
      </c>
      <c r="G136" s="30">
        <f t="shared" si="12"/>
        <v>0.90909090909090906</v>
      </c>
      <c r="H136" s="8">
        <v>4</v>
      </c>
      <c r="I136" s="8">
        <v>1</v>
      </c>
      <c r="J136" s="8">
        <v>3</v>
      </c>
      <c r="K136" s="25">
        <f t="shared" si="13"/>
        <v>0.75</v>
      </c>
      <c r="L136" s="68" t="s">
        <v>9</v>
      </c>
      <c r="M136" s="70" t="s">
        <v>57</v>
      </c>
      <c r="N136" s="68" t="s">
        <v>147</v>
      </c>
      <c r="O136" s="69">
        <v>32695</v>
      </c>
      <c r="P136" s="26">
        <f t="shared" ca="1" si="14"/>
        <v>35</v>
      </c>
      <c r="Q136" s="26" t="str">
        <f t="shared" ca="1" si="15"/>
        <v>18-35</v>
      </c>
      <c r="R136" s="68" t="s">
        <v>115</v>
      </c>
      <c r="S136" s="68" t="s">
        <v>22</v>
      </c>
    </row>
    <row r="137" spans="1:19" ht="27" customHeight="1" x14ac:dyDescent="0.3">
      <c r="A137" s="20">
        <v>136</v>
      </c>
      <c r="B137" s="85">
        <v>10</v>
      </c>
      <c r="C137" s="68" t="s">
        <v>50</v>
      </c>
      <c r="D137" s="1">
        <v>11</v>
      </c>
      <c r="E137" s="1">
        <v>1</v>
      </c>
      <c r="F137" s="1">
        <v>10</v>
      </c>
      <c r="G137" s="30">
        <f t="shared" si="12"/>
        <v>0.90909090909090906</v>
      </c>
      <c r="H137" s="8">
        <v>4</v>
      </c>
      <c r="I137" s="8">
        <v>1</v>
      </c>
      <c r="J137" s="8">
        <v>3</v>
      </c>
      <c r="K137" s="25">
        <f t="shared" si="13"/>
        <v>0.75</v>
      </c>
      <c r="L137" s="68" t="s">
        <v>9</v>
      </c>
      <c r="M137" s="70" t="s">
        <v>58</v>
      </c>
      <c r="N137" s="68" t="s">
        <v>147</v>
      </c>
      <c r="O137" s="69">
        <v>24785</v>
      </c>
      <c r="P137" s="26">
        <f t="shared" ca="1" si="14"/>
        <v>56</v>
      </c>
      <c r="Q137" s="26" t="str">
        <f t="shared" ca="1" si="15"/>
        <v>55+</v>
      </c>
      <c r="R137" s="68" t="s">
        <v>94</v>
      </c>
      <c r="S137" s="68" t="s">
        <v>22</v>
      </c>
    </row>
    <row r="138" spans="1:19" ht="27" customHeight="1" x14ac:dyDescent="0.3">
      <c r="A138" s="20">
        <v>137</v>
      </c>
      <c r="B138" s="85">
        <v>11</v>
      </c>
      <c r="C138" s="68" t="s">
        <v>50</v>
      </c>
      <c r="D138" s="1">
        <v>11</v>
      </c>
      <c r="E138" s="1">
        <v>1</v>
      </c>
      <c r="F138" s="1">
        <v>10</v>
      </c>
      <c r="G138" s="30">
        <f>F138/D138</f>
        <v>0.90909090909090906</v>
      </c>
      <c r="H138" s="8">
        <v>4</v>
      </c>
      <c r="I138" s="8">
        <v>1</v>
      </c>
      <c r="J138" s="8">
        <v>3</v>
      </c>
      <c r="K138" s="25">
        <f t="shared" si="13"/>
        <v>0.75</v>
      </c>
      <c r="L138" s="68" t="s">
        <v>9</v>
      </c>
      <c r="M138" s="70" t="s">
        <v>59</v>
      </c>
      <c r="N138" s="68" t="s">
        <v>147</v>
      </c>
      <c r="O138" s="69">
        <v>27279</v>
      </c>
      <c r="P138" s="26">
        <f t="shared" ca="1" si="14"/>
        <v>49</v>
      </c>
      <c r="Q138" s="26" t="str">
        <f t="shared" ca="1" si="15"/>
        <v>36-50</v>
      </c>
      <c r="R138" s="68" t="s">
        <v>348</v>
      </c>
      <c r="S138" s="68" t="s">
        <v>9</v>
      </c>
    </row>
    <row r="139" spans="1:19" ht="27" customHeight="1" x14ac:dyDescent="0.3">
      <c r="A139" s="73">
        <v>138</v>
      </c>
      <c r="B139" s="73">
        <v>1</v>
      </c>
      <c r="C139" s="81" t="s">
        <v>60</v>
      </c>
      <c r="D139" s="9">
        <v>9</v>
      </c>
      <c r="E139" s="9">
        <v>5</v>
      </c>
      <c r="F139" s="9">
        <v>4</v>
      </c>
      <c r="G139" s="92">
        <f t="shared" si="12"/>
        <v>0.44444444444444442</v>
      </c>
      <c r="H139" s="7">
        <v>3</v>
      </c>
      <c r="I139" s="7">
        <v>1</v>
      </c>
      <c r="J139" s="7">
        <v>2</v>
      </c>
      <c r="K139" s="59">
        <f t="shared" si="13"/>
        <v>0.66666666666666663</v>
      </c>
      <c r="L139" s="81" t="s">
        <v>22</v>
      </c>
      <c r="M139" s="81" t="s">
        <v>61</v>
      </c>
      <c r="N139" s="81" t="s">
        <v>147</v>
      </c>
      <c r="O139" s="82">
        <v>27892</v>
      </c>
      <c r="P139" s="75">
        <f t="shared" ca="1" si="14"/>
        <v>48</v>
      </c>
      <c r="Q139" s="75" t="str">
        <f t="shared" ca="1" si="15"/>
        <v>36-50</v>
      </c>
      <c r="R139" s="81" t="s">
        <v>355</v>
      </c>
      <c r="S139" s="81" t="s">
        <v>22</v>
      </c>
    </row>
    <row r="140" spans="1:19" ht="27" customHeight="1" x14ac:dyDescent="0.3">
      <c r="A140" s="73">
        <v>139</v>
      </c>
      <c r="B140" s="73">
        <v>2</v>
      </c>
      <c r="C140" s="81" t="s">
        <v>60</v>
      </c>
      <c r="D140" s="9">
        <v>9</v>
      </c>
      <c r="E140" s="9">
        <v>5</v>
      </c>
      <c r="F140" s="9">
        <v>4</v>
      </c>
      <c r="G140" s="92">
        <f t="shared" si="12"/>
        <v>0.44444444444444442</v>
      </c>
      <c r="H140" s="7">
        <v>3</v>
      </c>
      <c r="I140" s="7">
        <v>1</v>
      </c>
      <c r="J140" s="7">
        <v>2</v>
      </c>
      <c r="K140" s="59">
        <f t="shared" si="13"/>
        <v>0.66666666666666663</v>
      </c>
      <c r="L140" s="81" t="s">
        <v>19</v>
      </c>
      <c r="M140" s="81" t="s">
        <v>350</v>
      </c>
      <c r="N140" s="81" t="s">
        <v>146</v>
      </c>
      <c r="O140" s="82">
        <v>33570</v>
      </c>
      <c r="P140" s="75">
        <f t="shared" ca="1" si="14"/>
        <v>32</v>
      </c>
      <c r="Q140" s="75" t="str">
        <f t="shared" ca="1" si="15"/>
        <v>18-35</v>
      </c>
      <c r="R140" s="81" t="s">
        <v>356</v>
      </c>
      <c r="S140" s="81" t="s">
        <v>22</v>
      </c>
    </row>
    <row r="141" spans="1:19" ht="27" customHeight="1" x14ac:dyDescent="0.3">
      <c r="A141" s="73">
        <v>140</v>
      </c>
      <c r="B141" s="73">
        <v>3</v>
      </c>
      <c r="C141" s="81" t="s">
        <v>60</v>
      </c>
      <c r="D141" s="9">
        <v>9</v>
      </c>
      <c r="E141" s="9">
        <v>5</v>
      </c>
      <c r="F141" s="9">
        <v>4</v>
      </c>
      <c r="G141" s="92">
        <f t="shared" si="12"/>
        <v>0.44444444444444442</v>
      </c>
      <c r="H141" s="7">
        <v>3</v>
      </c>
      <c r="I141" s="7">
        <v>1</v>
      </c>
      <c r="J141" s="7">
        <v>2</v>
      </c>
      <c r="K141" s="59">
        <f t="shared" si="13"/>
        <v>0.66666666666666663</v>
      </c>
      <c r="L141" s="81" t="s">
        <v>7</v>
      </c>
      <c r="M141" s="81" t="s">
        <v>62</v>
      </c>
      <c r="N141" s="81" t="s">
        <v>147</v>
      </c>
      <c r="O141" s="82">
        <v>30648</v>
      </c>
      <c r="P141" s="75">
        <f t="shared" ca="1" si="14"/>
        <v>40</v>
      </c>
      <c r="Q141" s="75" t="str">
        <f t="shared" ca="1" si="15"/>
        <v>36-50</v>
      </c>
      <c r="R141" s="81" t="s">
        <v>113</v>
      </c>
      <c r="S141" s="81" t="s">
        <v>93</v>
      </c>
    </row>
    <row r="142" spans="1:19" ht="27" customHeight="1" x14ac:dyDescent="0.3">
      <c r="A142" s="73">
        <v>141</v>
      </c>
      <c r="B142" s="73">
        <v>4</v>
      </c>
      <c r="C142" s="81" t="s">
        <v>60</v>
      </c>
      <c r="D142" s="9">
        <v>9</v>
      </c>
      <c r="E142" s="9">
        <v>5</v>
      </c>
      <c r="F142" s="9">
        <v>4</v>
      </c>
      <c r="G142" s="92">
        <f t="shared" si="12"/>
        <v>0.44444444444444442</v>
      </c>
      <c r="H142" s="7">
        <v>3</v>
      </c>
      <c r="I142" s="7">
        <v>1</v>
      </c>
      <c r="J142" s="7">
        <v>2</v>
      </c>
      <c r="K142" s="59">
        <f t="shared" si="13"/>
        <v>0.66666666666666663</v>
      </c>
      <c r="L142" s="81" t="s">
        <v>9</v>
      </c>
      <c r="M142" s="106" t="s">
        <v>351</v>
      </c>
      <c r="N142" s="81" t="s">
        <v>146</v>
      </c>
      <c r="O142" s="82">
        <v>27856</v>
      </c>
      <c r="P142" s="75">
        <f t="shared" ca="1" si="14"/>
        <v>48</v>
      </c>
      <c r="Q142" s="75" t="str">
        <f t="shared" ca="1" si="15"/>
        <v>36-50</v>
      </c>
      <c r="R142" s="81" t="s">
        <v>357</v>
      </c>
      <c r="S142" s="81" t="s">
        <v>22</v>
      </c>
    </row>
    <row r="143" spans="1:19" ht="27" customHeight="1" x14ac:dyDescent="0.3">
      <c r="A143" s="73">
        <v>142</v>
      </c>
      <c r="B143" s="73">
        <v>5</v>
      </c>
      <c r="C143" s="81" t="s">
        <v>60</v>
      </c>
      <c r="D143" s="9">
        <v>9</v>
      </c>
      <c r="E143" s="9">
        <v>5</v>
      </c>
      <c r="F143" s="9">
        <v>4</v>
      </c>
      <c r="G143" s="92">
        <f t="shared" si="12"/>
        <v>0.44444444444444442</v>
      </c>
      <c r="H143" s="7">
        <v>3</v>
      </c>
      <c r="I143" s="7">
        <v>1</v>
      </c>
      <c r="J143" s="7">
        <v>2</v>
      </c>
      <c r="K143" s="59">
        <f t="shared" si="13"/>
        <v>0.66666666666666663</v>
      </c>
      <c r="L143" s="81" t="s">
        <v>9</v>
      </c>
      <c r="M143" s="81" t="s">
        <v>352</v>
      </c>
      <c r="N143" s="81" t="s">
        <v>146</v>
      </c>
      <c r="O143" s="82">
        <v>24928</v>
      </c>
      <c r="P143" s="75">
        <f t="shared" ca="1" si="14"/>
        <v>56</v>
      </c>
      <c r="Q143" s="75" t="str">
        <f t="shared" ca="1" si="15"/>
        <v>55+</v>
      </c>
      <c r="R143" s="81" t="s">
        <v>358</v>
      </c>
      <c r="S143" s="81" t="s">
        <v>22</v>
      </c>
    </row>
    <row r="144" spans="1:19" ht="27" customHeight="1" x14ac:dyDescent="0.3">
      <c r="A144" s="73">
        <v>143</v>
      </c>
      <c r="B144" s="73">
        <v>6</v>
      </c>
      <c r="C144" s="81" t="s">
        <v>60</v>
      </c>
      <c r="D144" s="9">
        <v>9</v>
      </c>
      <c r="E144" s="9">
        <v>5</v>
      </c>
      <c r="F144" s="9">
        <v>4</v>
      </c>
      <c r="G144" s="92">
        <f t="shared" si="12"/>
        <v>0.44444444444444442</v>
      </c>
      <c r="H144" s="7">
        <v>3</v>
      </c>
      <c r="I144" s="7">
        <v>1</v>
      </c>
      <c r="J144" s="7">
        <v>2</v>
      </c>
      <c r="K144" s="59">
        <f t="shared" si="13"/>
        <v>0.66666666666666663</v>
      </c>
      <c r="L144" s="81" t="s">
        <v>9</v>
      </c>
      <c r="M144" s="81" t="s">
        <v>63</v>
      </c>
      <c r="N144" s="81" t="s">
        <v>147</v>
      </c>
      <c r="O144" s="82">
        <v>29632</v>
      </c>
      <c r="P144" s="75">
        <f t="shared" ca="1" si="14"/>
        <v>43</v>
      </c>
      <c r="Q144" s="75" t="str">
        <f t="shared" ca="1" si="15"/>
        <v>36-50</v>
      </c>
      <c r="R144" s="81" t="s">
        <v>114</v>
      </c>
      <c r="S144" s="81" t="s">
        <v>22</v>
      </c>
    </row>
    <row r="145" spans="1:19" ht="27" customHeight="1" x14ac:dyDescent="0.3">
      <c r="A145" s="73">
        <v>144</v>
      </c>
      <c r="B145" s="73">
        <v>7</v>
      </c>
      <c r="C145" s="81" t="s">
        <v>60</v>
      </c>
      <c r="D145" s="9">
        <v>9</v>
      </c>
      <c r="E145" s="9">
        <v>5</v>
      </c>
      <c r="F145" s="9">
        <v>4</v>
      </c>
      <c r="G145" s="92">
        <f t="shared" si="12"/>
        <v>0.44444444444444442</v>
      </c>
      <c r="H145" s="7">
        <v>3</v>
      </c>
      <c r="I145" s="7">
        <v>1</v>
      </c>
      <c r="J145" s="7">
        <v>2</v>
      </c>
      <c r="K145" s="59">
        <f t="shared" si="13"/>
        <v>0.66666666666666663</v>
      </c>
      <c r="L145" s="81" t="s">
        <v>9</v>
      </c>
      <c r="M145" s="81" t="s">
        <v>353</v>
      </c>
      <c r="N145" s="81" t="s">
        <v>146</v>
      </c>
      <c r="O145" s="82">
        <v>29393</v>
      </c>
      <c r="P145" s="75">
        <f t="shared" ca="1" si="14"/>
        <v>44</v>
      </c>
      <c r="Q145" s="75" t="str">
        <f t="shared" ca="1" si="15"/>
        <v>36-50</v>
      </c>
      <c r="R145" s="81" t="s">
        <v>359</v>
      </c>
      <c r="S145" s="81" t="s">
        <v>22</v>
      </c>
    </row>
    <row r="146" spans="1:19" ht="27" customHeight="1" x14ac:dyDescent="0.3">
      <c r="A146" s="73">
        <v>145</v>
      </c>
      <c r="B146" s="73">
        <v>8</v>
      </c>
      <c r="C146" s="81" t="s">
        <v>60</v>
      </c>
      <c r="D146" s="9">
        <v>9</v>
      </c>
      <c r="E146" s="9">
        <v>5</v>
      </c>
      <c r="F146" s="9">
        <v>4</v>
      </c>
      <c r="G146" s="92">
        <f t="shared" si="12"/>
        <v>0.44444444444444442</v>
      </c>
      <c r="H146" s="7">
        <v>3</v>
      </c>
      <c r="I146" s="7">
        <v>1</v>
      </c>
      <c r="J146" s="7">
        <v>2</v>
      </c>
      <c r="K146" s="59">
        <f t="shared" si="13"/>
        <v>0.66666666666666663</v>
      </c>
      <c r="L146" s="81" t="s">
        <v>9</v>
      </c>
      <c r="M146" s="81" t="s">
        <v>354</v>
      </c>
      <c r="N146" s="81" t="s">
        <v>146</v>
      </c>
      <c r="O146" s="82">
        <v>31416</v>
      </c>
      <c r="P146" s="75">
        <f t="shared" ca="1" si="14"/>
        <v>38</v>
      </c>
      <c r="Q146" s="75" t="str">
        <f t="shared" ca="1" si="15"/>
        <v>36-50</v>
      </c>
      <c r="R146" s="81" t="s">
        <v>360</v>
      </c>
      <c r="S146" s="81" t="s">
        <v>22</v>
      </c>
    </row>
    <row r="147" spans="1:19" ht="27" customHeight="1" x14ac:dyDescent="0.3">
      <c r="A147" s="73">
        <v>146</v>
      </c>
      <c r="B147" s="73">
        <v>9</v>
      </c>
      <c r="C147" s="81" t="s">
        <v>60</v>
      </c>
      <c r="D147" s="9">
        <v>9</v>
      </c>
      <c r="E147" s="9">
        <v>5</v>
      </c>
      <c r="F147" s="9">
        <v>4</v>
      </c>
      <c r="G147" s="92">
        <f t="shared" si="12"/>
        <v>0.44444444444444442</v>
      </c>
      <c r="H147" s="7">
        <v>3</v>
      </c>
      <c r="I147" s="7">
        <v>1</v>
      </c>
      <c r="J147" s="7">
        <v>2</v>
      </c>
      <c r="K147" s="59">
        <f t="shared" si="13"/>
        <v>0.66666666666666663</v>
      </c>
      <c r="L147" s="81" t="s">
        <v>9</v>
      </c>
      <c r="M147" s="81" t="s">
        <v>64</v>
      </c>
      <c r="N147" s="81" t="s">
        <v>147</v>
      </c>
      <c r="O147" s="82">
        <v>32695</v>
      </c>
      <c r="P147" s="75">
        <f t="shared" ca="1" si="14"/>
        <v>35</v>
      </c>
      <c r="Q147" s="75" t="str">
        <f t="shared" ca="1" si="15"/>
        <v>18-35</v>
      </c>
      <c r="R147" s="81" t="s">
        <v>115</v>
      </c>
      <c r="S147" s="81" t="s">
        <v>22</v>
      </c>
    </row>
    <row r="148" spans="1:19" ht="27" customHeight="1" x14ac:dyDescent="0.3">
      <c r="A148" s="20">
        <v>147</v>
      </c>
      <c r="B148" s="85">
        <v>1</v>
      </c>
      <c r="C148" s="68" t="s">
        <v>65</v>
      </c>
      <c r="D148" s="1">
        <v>9</v>
      </c>
      <c r="E148" s="1">
        <v>6</v>
      </c>
      <c r="F148" s="1">
        <v>3</v>
      </c>
      <c r="G148" s="30">
        <f t="shared" ref="G148:G189" si="16">F148/D148</f>
        <v>0.33333333333333331</v>
      </c>
      <c r="H148" s="8">
        <v>3</v>
      </c>
      <c r="I148" s="8">
        <v>2</v>
      </c>
      <c r="J148" s="8">
        <v>1</v>
      </c>
      <c r="K148" s="25">
        <f t="shared" ref="K148:K189" si="17">J148/H148</f>
        <v>0.33333333333333331</v>
      </c>
      <c r="L148" s="68" t="s">
        <v>22</v>
      </c>
      <c r="M148" s="68" t="s">
        <v>174</v>
      </c>
      <c r="N148" s="68" t="s">
        <v>146</v>
      </c>
      <c r="O148" s="69">
        <v>31356</v>
      </c>
      <c r="P148" s="26">
        <f t="shared" ref="P148:P189" ca="1" si="18">DATEDIF(O148,TODAY(),"y")</f>
        <v>38</v>
      </c>
      <c r="Q148" s="26" t="str">
        <f t="shared" ref="Q148:Q189" ca="1" si="19">IF(P148&lt;=17,"0-17",IF(P148&lt;=35,"18-35",IF(P148&lt;=50,"36-50",IF(P148&lt;=55,"51-55","55+"))))</f>
        <v>36-50</v>
      </c>
      <c r="R148" s="68" t="s">
        <v>366</v>
      </c>
      <c r="S148" s="68" t="s">
        <v>22</v>
      </c>
    </row>
    <row r="149" spans="1:19" ht="27" customHeight="1" x14ac:dyDescent="0.3">
      <c r="A149" s="20">
        <v>148</v>
      </c>
      <c r="B149" s="85">
        <v>2</v>
      </c>
      <c r="C149" s="68" t="s">
        <v>65</v>
      </c>
      <c r="D149" s="1">
        <v>9</v>
      </c>
      <c r="E149" s="1">
        <v>6</v>
      </c>
      <c r="F149" s="1">
        <v>3</v>
      </c>
      <c r="G149" s="30">
        <f t="shared" si="16"/>
        <v>0.33333333333333331</v>
      </c>
      <c r="H149" s="8">
        <v>3</v>
      </c>
      <c r="I149" s="8">
        <v>2</v>
      </c>
      <c r="J149" s="8">
        <v>1</v>
      </c>
      <c r="K149" s="25">
        <f t="shared" si="17"/>
        <v>0.33333333333333331</v>
      </c>
      <c r="L149" s="68" t="s">
        <v>19</v>
      </c>
      <c r="M149" s="68" t="s">
        <v>361</v>
      </c>
      <c r="N149" s="68" t="s">
        <v>146</v>
      </c>
      <c r="O149" s="69">
        <v>28286</v>
      </c>
      <c r="P149" s="26">
        <f t="shared" ca="1" si="18"/>
        <v>47</v>
      </c>
      <c r="Q149" s="26" t="str">
        <f t="shared" ca="1" si="19"/>
        <v>36-50</v>
      </c>
      <c r="R149" s="68" t="s">
        <v>367</v>
      </c>
      <c r="S149" s="68" t="s">
        <v>22</v>
      </c>
    </row>
    <row r="150" spans="1:19" ht="27" customHeight="1" x14ac:dyDescent="0.3">
      <c r="A150" s="20">
        <v>149</v>
      </c>
      <c r="B150" s="85">
        <v>3</v>
      </c>
      <c r="C150" s="68" t="s">
        <v>65</v>
      </c>
      <c r="D150" s="1">
        <v>9</v>
      </c>
      <c r="E150" s="1">
        <v>6</v>
      </c>
      <c r="F150" s="1">
        <v>3</v>
      </c>
      <c r="G150" s="30">
        <f t="shared" si="16"/>
        <v>0.33333333333333331</v>
      </c>
      <c r="H150" s="8">
        <v>3</v>
      </c>
      <c r="I150" s="8">
        <v>2</v>
      </c>
      <c r="J150" s="8">
        <v>1</v>
      </c>
      <c r="K150" s="25">
        <f t="shared" si="17"/>
        <v>0.33333333333333331</v>
      </c>
      <c r="L150" s="68" t="s">
        <v>7</v>
      </c>
      <c r="M150" s="68" t="s">
        <v>66</v>
      </c>
      <c r="N150" s="68" t="s">
        <v>203</v>
      </c>
      <c r="O150" s="69">
        <v>35434</v>
      </c>
      <c r="P150" s="26">
        <f t="shared" ca="1" si="18"/>
        <v>27</v>
      </c>
      <c r="Q150" s="26" t="str">
        <f t="shared" ca="1" si="19"/>
        <v>18-35</v>
      </c>
      <c r="R150" s="68" t="s">
        <v>116</v>
      </c>
      <c r="S150" s="68" t="s">
        <v>22</v>
      </c>
    </row>
    <row r="151" spans="1:19" ht="27" customHeight="1" x14ac:dyDescent="0.3">
      <c r="A151" s="20">
        <v>150</v>
      </c>
      <c r="B151" s="85">
        <v>4</v>
      </c>
      <c r="C151" s="68" t="s">
        <v>65</v>
      </c>
      <c r="D151" s="1">
        <v>9</v>
      </c>
      <c r="E151" s="1">
        <v>6</v>
      </c>
      <c r="F151" s="1">
        <v>3</v>
      </c>
      <c r="G151" s="30">
        <f t="shared" si="16"/>
        <v>0.33333333333333331</v>
      </c>
      <c r="H151" s="8">
        <v>3</v>
      </c>
      <c r="I151" s="8">
        <v>2</v>
      </c>
      <c r="J151" s="8">
        <v>1</v>
      </c>
      <c r="K151" s="25">
        <f t="shared" si="17"/>
        <v>0.33333333333333331</v>
      </c>
      <c r="L151" s="68" t="s">
        <v>9</v>
      </c>
      <c r="M151" s="68" t="s">
        <v>12</v>
      </c>
      <c r="N151" s="68" t="s">
        <v>203</v>
      </c>
      <c r="O151" s="69">
        <v>30648</v>
      </c>
      <c r="P151" s="26">
        <f t="shared" ca="1" si="18"/>
        <v>40</v>
      </c>
      <c r="Q151" s="26" t="str">
        <f t="shared" ca="1" si="19"/>
        <v>36-50</v>
      </c>
      <c r="R151" s="68" t="s">
        <v>117</v>
      </c>
      <c r="S151" s="68" t="s">
        <v>93</v>
      </c>
    </row>
    <row r="152" spans="1:19" ht="27" customHeight="1" x14ac:dyDescent="0.3">
      <c r="A152" s="20">
        <v>151</v>
      </c>
      <c r="B152" s="85">
        <v>5</v>
      </c>
      <c r="C152" s="68" t="s">
        <v>65</v>
      </c>
      <c r="D152" s="1">
        <v>9</v>
      </c>
      <c r="E152" s="1">
        <v>6</v>
      </c>
      <c r="F152" s="1">
        <v>3</v>
      </c>
      <c r="G152" s="30">
        <f t="shared" si="16"/>
        <v>0.33333333333333331</v>
      </c>
      <c r="H152" s="8">
        <v>3</v>
      </c>
      <c r="I152" s="8">
        <v>2</v>
      </c>
      <c r="J152" s="8">
        <v>1</v>
      </c>
      <c r="K152" s="25">
        <f t="shared" si="17"/>
        <v>0.33333333333333331</v>
      </c>
      <c r="L152" s="68" t="s">
        <v>9</v>
      </c>
      <c r="M152" s="68" t="s">
        <v>362</v>
      </c>
      <c r="N152" s="68" t="s">
        <v>146</v>
      </c>
      <c r="O152" s="69">
        <v>29738</v>
      </c>
      <c r="P152" s="26">
        <f t="shared" ca="1" si="18"/>
        <v>43</v>
      </c>
      <c r="Q152" s="26" t="str">
        <f t="shared" ca="1" si="19"/>
        <v>36-50</v>
      </c>
      <c r="R152" s="68" t="s">
        <v>368</v>
      </c>
      <c r="S152" s="68" t="s">
        <v>22</v>
      </c>
    </row>
    <row r="153" spans="1:19" ht="27" customHeight="1" x14ac:dyDescent="0.3">
      <c r="A153" s="20">
        <v>152</v>
      </c>
      <c r="B153" s="85">
        <v>6</v>
      </c>
      <c r="C153" s="68" t="s">
        <v>65</v>
      </c>
      <c r="D153" s="1">
        <v>9</v>
      </c>
      <c r="E153" s="1">
        <v>6</v>
      </c>
      <c r="F153" s="1">
        <v>3</v>
      </c>
      <c r="G153" s="30">
        <f t="shared" si="16"/>
        <v>0.33333333333333331</v>
      </c>
      <c r="H153" s="8">
        <v>3</v>
      </c>
      <c r="I153" s="8">
        <v>2</v>
      </c>
      <c r="J153" s="8">
        <v>1</v>
      </c>
      <c r="K153" s="25">
        <f t="shared" si="17"/>
        <v>0.33333333333333331</v>
      </c>
      <c r="L153" s="68" t="s">
        <v>9</v>
      </c>
      <c r="M153" s="68" t="s">
        <v>67</v>
      </c>
      <c r="N153" s="68" t="s">
        <v>203</v>
      </c>
      <c r="O153" s="69">
        <v>22499</v>
      </c>
      <c r="P153" s="26">
        <f t="shared" ca="1" si="18"/>
        <v>62</v>
      </c>
      <c r="Q153" s="26" t="str">
        <f t="shared" ca="1" si="19"/>
        <v>55+</v>
      </c>
      <c r="R153" s="70" t="s">
        <v>118</v>
      </c>
      <c r="S153" s="68" t="s">
        <v>22</v>
      </c>
    </row>
    <row r="154" spans="1:19" ht="27" customHeight="1" x14ac:dyDescent="0.3">
      <c r="A154" s="20">
        <v>153</v>
      </c>
      <c r="B154" s="85">
        <v>7</v>
      </c>
      <c r="C154" s="68" t="s">
        <v>65</v>
      </c>
      <c r="D154" s="1">
        <v>9</v>
      </c>
      <c r="E154" s="1">
        <v>6</v>
      </c>
      <c r="F154" s="1">
        <v>3</v>
      </c>
      <c r="G154" s="30">
        <f t="shared" si="16"/>
        <v>0.33333333333333331</v>
      </c>
      <c r="H154" s="8">
        <v>3</v>
      </c>
      <c r="I154" s="8">
        <v>2</v>
      </c>
      <c r="J154" s="8">
        <v>1</v>
      </c>
      <c r="K154" s="25">
        <f t="shared" si="17"/>
        <v>0.33333333333333331</v>
      </c>
      <c r="L154" s="68" t="s">
        <v>9</v>
      </c>
      <c r="M154" s="68" t="s">
        <v>363</v>
      </c>
      <c r="N154" s="68" t="s">
        <v>146</v>
      </c>
      <c r="O154" s="69">
        <v>30145</v>
      </c>
      <c r="P154" s="26">
        <f t="shared" ca="1" si="18"/>
        <v>41</v>
      </c>
      <c r="Q154" s="26" t="str">
        <f t="shared" ca="1" si="19"/>
        <v>36-50</v>
      </c>
      <c r="R154" s="68" t="s">
        <v>369</v>
      </c>
      <c r="S154" s="68" t="s">
        <v>93</v>
      </c>
    </row>
    <row r="155" spans="1:19" ht="27" customHeight="1" x14ac:dyDescent="0.3">
      <c r="A155" s="20">
        <v>154</v>
      </c>
      <c r="B155" s="85">
        <v>8</v>
      </c>
      <c r="C155" s="68" t="s">
        <v>65</v>
      </c>
      <c r="D155" s="1">
        <v>9</v>
      </c>
      <c r="E155" s="1">
        <v>6</v>
      </c>
      <c r="F155" s="1">
        <v>3</v>
      </c>
      <c r="G155" s="30">
        <f t="shared" si="16"/>
        <v>0.33333333333333331</v>
      </c>
      <c r="H155" s="8">
        <v>3</v>
      </c>
      <c r="I155" s="8">
        <v>2</v>
      </c>
      <c r="J155" s="8">
        <v>1</v>
      </c>
      <c r="K155" s="25">
        <f t="shared" si="17"/>
        <v>0.33333333333333331</v>
      </c>
      <c r="L155" s="68" t="s">
        <v>9</v>
      </c>
      <c r="M155" s="68" t="s">
        <v>364</v>
      </c>
      <c r="N155" s="68" t="s">
        <v>146</v>
      </c>
      <c r="O155" s="69">
        <v>28824</v>
      </c>
      <c r="P155" s="26">
        <f t="shared" ca="1" si="18"/>
        <v>45</v>
      </c>
      <c r="Q155" s="26" t="str">
        <f t="shared" ca="1" si="19"/>
        <v>36-50</v>
      </c>
      <c r="R155" s="68" t="s">
        <v>370</v>
      </c>
      <c r="S155" s="68" t="s">
        <v>22</v>
      </c>
    </row>
    <row r="156" spans="1:19" ht="27" customHeight="1" x14ac:dyDescent="0.3">
      <c r="A156" s="20">
        <v>155</v>
      </c>
      <c r="B156" s="85">
        <v>9</v>
      </c>
      <c r="C156" s="68" t="s">
        <v>65</v>
      </c>
      <c r="D156" s="1">
        <v>9</v>
      </c>
      <c r="E156" s="1">
        <v>6</v>
      </c>
      <c r="F156" s="1">
        <v>3</v>
      </c>
      <c r="G156" s="30">
        <f t="shared" si="16"/>
        <v>0.33333333333333331</v>
      </c>
      <c r="H156" s="8">
        <v>3</v>
      </c>
      <c r="I156" s="8">
        <v>2</v>
      </c>
      <c r="J156" s="8">
        <v>1</v>
      </c>
      <c r="K156" s="25">
        <f t="shared" si="17"/>
        <v>0.33333333333333331</v>
      </c>
      <c r="L156" s="68" t="s">
        <v>9</v>
      </c>
      <c r="M156" s="68" t="s">
        <v>365</v>
      </c>
      <c r="N156" s="68" t="s">
        <v>146</v>
      </c>
      <c r="O156" s="69">
        <v>23969</v>
      </c>
      <c r="P156" s="26">
        <f t="shared" ca="1" si="18"/>
        <v>58</v>
      </c>
      <c r="Q156" s="26" t="str">
        <f t="shared" ca="1" si="19"/>
        <v>55+</v>
      </c>
      <c r="R156" s="68" t="s">
        <v>371</v>
      </c>
      <c r="S156" s="68" t="s">
        <v>22</v>
      </c>
    </row>
    <row r="157" spans="1:19" ht="27" customHeight="1" x14ac:dyDescent="0.3">
      <c r="A157" s="73">
        <v>156</v>
      </c>
      <c r="B157" s="73">
        <v>1</v>
      </c>
      <c r="C157" s="83" t="s">
        <v>372</v>
      </c>
      <c r="D157" s="9">
        <v>11</v>
      </c>
      <c r="E157" s="9">
        <v>6</v>
      </c>
      <c r="F157" s="9">
        <v>5</v>
      </c>
      <c r="G157" s="92">
        <f t="shared" si="16"/>
        <v>0.45454545454545453</v>
      </c>
      <c r="H157" s="7">
        <v>4</v>
      </c>
      <c r="I157" s="7">
        <v>2</v>
      </c>
      <c r="J157" s="7">
        <v>2</v>
      </c>
      <c r="K157" s="59">
        <f t="shared" si="17"/>
        <v>0.5</v>
      </c>
      <c r="L157" s="81" t="s">
        <v>22</v>
      </c>
      <c r="M157" s="81" t="s">
        <v>373</v>
      </c>
      <c r="N157" s="81" t="s">
        <v>146</v>
      </c>
      <c r="O157" s="82">
        <v>28293</v>
      </c>
      <c r="P157" s="75">
        <f t="shared" ca="1" si="18"/>
        <v>47</v>
      </c>
      <c r="Q157" s="75" t="str">
        <f t="shared" ca="1" si="19"/>
        <v>36-50</v>
      </c>
      <c r="R157" s="81" t="s">
        <v>378</v>
      </c>
      <c r="S157" s="81" t="s">
        <v>22</v>
      </c>
    </row>
    <row r="158" spans="1:19" ht="27" customHeight="1" x14ac:dyDescent="0.3">
      <c r="A158" s="73">
        <v>157</v>
      </c>
      <c r="B158" s="73">
        <v>2</v>
      </c>
      <c r="C158" s="83" t="s">
        <v>372</v>
      </c>
      <c r="D158" s="9">
        <v>11</v>
      </c>
      <c r="E158" s="9">
        <v>6</v>
      </c>
      <c r="F158" s="9">
        <v>5</v>
      </c>
      <c r="G158" s="92">
        <f t="shared" si="16"/>
        <v>0.45454545454545453</v>
      </c>
      <c r="H158" s="7">
        <v>4</v>
      </c>
      <c r="I158" s="7">
        <v>2</v>
      </c>
      <c r="J158" s="7">
        <v>2</v>
      </c>
      <c r="K158" s="59">
        <f t="shared" si="17"/>
        <v>0.5</v>
      </c>
      <c r="L158" s="81" t="s">
        <v>19</v>
      </c>
      <c r="M158" s="81" t="s">
        <v>68</v>
      </c>
      <c r="N158" s="81" t="s">
        <v>147</v>
      </c>
      <c r="O158" s="82">
        <v>23779</v>
      </c>
      <c r="P158" s="75">
        <f t="shared" ca="1" si="18"/>
        <v>59</v>
      </c>
      <c r="Q158" s="75" t="str">
        <f t="shared" ca="1" si="19"/>
        <v>55+</v>
      </c>
      <c r="R158" s="83" t="s">
        <v>119</v>
      </c>
      <c r="S158" s="81" t="s">
        <v>22</v>
      </c>
    </row>
    <row r="159" spans="1:19" ht="27" customHeight="1" x14ac:dyDescent="0.3">
      <c r="A159" s="73">
        <v>158</v>
      </c>
      <c r="B159" s="73">
        <v>3</v>
      </c>
      <c r="C159" s="83" t="s">
        <v>372</v>
      </c>
      <c r="D159" s="9">
        <v>11</v>
      </c>
      <c r="E159" s="9">
        <v>6</v>
      </c>
      <c r="F159" s="9">
        <v>5</v>
      </c>
      <c r="G159" s="92">
        <f t="shared" si="16"/>
        <v>0.45454545454545453</v>
      </c>
      <c r="H159" s="7">
        <v>4</v>
      </c>
      <c r="I159" s="7">
        <v>2</v>
      </c>
      <c r="J159" s="7">
        <v>2</v>
      </c>
      <c r="K159" s="59">
        <f t="shared" si="17"/>
        <v>0.5</v>
      </c>
      <c r="L159" s="81" t="s">
        <v>19</v>
      </c>
      <c r="M159" s="81" t="s">
        <v>374</v>
      </c>
      <c r="N159" s="81" t="s">
        <v>146</v>
      </c>
      <c r="O159" s="82">
        <v>26395</v>
      </c>
      <c r="P159" s="75">
        <f t="shared" ca="1" si="18"/>
        <v>52</v>
      </c>
      <c r="Q159" s="75" t="str">
        <f t="shared" ca="1" si="19"/>
        <v>51-55</v>
      </c>
      <c r="R159" s="81" t="s">
        <v>379</v>
      </c>
      <c r="S159" s="81" t="s">
        <v>9</v>
      </c>
    </row>
    <row r="160" spans="1:19" ht="27" customHeight="1" x14ac:dyDescent="0.3">
      <c r="A160" s="73">
        <v>159</v>
      </c>
      <c r="B160" s="73">
        <v>4</v>
      </c>
      <c r="C160" s="83" t="s">
        <v>372</v>
      </c>
      <c r="D160" s="9">
        <v>11</v>
      </c>
      <c r="E160" s="9">
        <v>6</v>
      </c>
      <c r="F160" s="9">
        <v>5</v>
      </c>
      <c r="G160" s="92">
        <f t="shared" si="16"/>
        <v>0.45454545454545453</v>
      </c>
      <c r="H160" s="7">
        <v>4</v>
      </c>
      <c r="I160" s="7">
        <v>2</v>
      </c>
      <c r="J160" s="7">
        <v>2</v>
      </c>
      <c r="K160" s="59">
        <f t="shared" si="17"/>
        <v>0.5</v>
      </c>
      <c r="L160" s="81" t="s">
        <v>7</v>
      </c>
      <c r="M160" s="81" t="s">
        <v>69</v>
      </c>
      <c r="N160" s="81" t="s">
        <v>147</v>
      </c>
      <c r="O160" s="82">
        <v>24785</v>
      </c>
      <c r="P160" s="75">
        <f t="shared" ca="1" si="18"/>
        <v>56</v>
      </c>
      <c r="Q160" s="75" t="str">
        <f t="shared" ca="1" si="19"/>
        <v>55+</v>
      </c>
      <c r="R160" s="81" t="s">
        <v>380</v>
      </c>
      <c r="S160" s="81" t="s">
        <v>22</v>
      </c>
    </row>
    <row r="161" spans="1:19" ht="27" customHeight="1" x14ac:dyDescent="0.3">
      <c r="A161" s="73">
        <v>160</v>
      </c>
      <c r="B161" s="73">
        <v>5</v>
      </c>
      <c r="C161" s="83" t="s">
        <v>372</v>
      </c>
      <c r="D161" s="9">
        <v>11</v>
      </c>
      <c r="E161" s="9">
        <v>6</v>
      </c>
      <c r="F161" s="9">
        <v>5</v>
      </c>
      <c r="G161" s="92">
        <f t="shared" si="16"/>
        <v>0.45454545454545453</v>
      </c>
      <c r="H161" s="7">
        <v>4</v>
      </c>
      <c r="I161" s="7">
        <v>2</v>
      </c>
      <c r="J161" s="7">
        <v>2</v>
      </c>
      <c r="K161" s="59">
        <f t="shared" si="17"/>
        <v>0.5</v>
      </c>
      <c r="L161" s="81" t="s">
        <v>9</v>
      </c>
      <c r="M161" s="81" t="s">
        <v>70</v>
      </c>
      <c r="N161" s="81" t="s">
        <v>147</v>
      </c>
      <c r="O161" s="82">
        <v>20271</v>
      </c>
      <c r="P161" s="75">
        <f t="shared" ca="1" si="18"/>
        <v>69</v>
      </c>
      <c r="Q161" s="75" t="str">
        <f t="shared" ca="1" si="19"/>
        <v>55+</v>
      </c>
      <c r="R161" s="81" t="s">
        <v>120</v>
      </c>
      <c r="S161" s="81" t="s">
        <v>22</v>
      </c>
    </row>
    <row r="162" spans="1:19" ht="27" customHeight="1" x14ac:dyDescent="0.3">
      <c r="A162" s="73">
        <v>161</v>
      </c>
      <c r="B162" s="73">
        <v>6</v>
      </c>
      <c r="C162" s="83" t="s">
        <v>372</v>
      </c>
      <c r="D162" s="9">
        <v>11</v>
      </c>
      <c r="E162" s="9">
        <v>6</v>
      </c>
      <c r="F162" s="9">
        <v>5</v>
      </c>
      <c r="G162" s="92">
        <f t="shared" si="16"/>
        <v>0.45454545454545453</v>
      </c>
      <c r="H162" s="7">
        <v>4</v>
      </c>
      <c r="I162" s="7">
        <v>2</v>
      </c>
      <c r="J162" s="7">
        <v>2</v>
      </c>
      <c r="K162" s="59">
        <f t="shared" si="17"/>
        <v>0.5</v>
      </c>
      <c r="L162" s="81" t="s">
        <v>9</v>
      </c>
      <c r="M162" s="81" t="s">
        <v>375</v>
      </c>
      <c r="N162" s="81" t="s">
        <v>146</v>
      </c>
      <c r="O162" s="60">
        <v>23390</v>
      </c>
      <c r="P162" s="75">
        <f t="shared" ca="1" si="18"/>
        <v>60</v>
      </c>
      <c r="Q162" s="75" t="str">
        <f t="shared" ca="1" si="19"/>
        <v>55+</v>
      </c>
      <c r="R162" s="81" t="s">
        <v>381</v>
      </c>
      <c r="S162" s="81" t="s">
        <v>9</v>
      </c>
    </row>
    <row r="163" spans="1:19" ht="27" customHeight="1" x14ac:dyDescent="0.3">
      <c r="A163" s="73">
        <v>162</v>
      </c>
      <c r="B163" s="73">
        <v>7</v>
      </c>
      <c r="C163" s="83" t="s">
        <v>372</v>
      </c>
      <c r="D163" s="9">
        <v>11</v>
      </c>
      <c r="E163" s="9">
        <v>6</v>
      </c>
      <c r="F163" s="9">
        <v>5</v>
      </c>
      <c r="G163" s="92">
        <f t="shared" si="16"/>
        <v>0.45454545454545453</v>
      </c>
      <c r="H163" s="7">
        <v>4</v>
      </c>
      <c r="I163" s="7">
        <v>2</v>
      </c>
      <c r="J163" s="7">
        <v>2</v>
      </c>
      <c r="K163" s="59">
        <f t="shared" si="17"/>
        <v>0.5</v>
      </c>
      <c r="L163" s="81"/>
      <c r="M163" s="81" t="s">
        <v>57</v>
      </c>
      <c r="N163" s="81" t="s">
        <v>147</v>
      </c>
      <c r="O163" s="82">
        <v>32695</v>
      </c>
      <c r="P163" s="75">
        <f t="shared" ca="1" si="18"/>
        <v>35</v>
      </c>
      <c r="Q163" s="75" t="str">
        <f t="shared" ca="1" si="19"/>
        <v>18-35</v>
      </c>
      <c r="R163" s="81" t="s">
        <v>382</v>
      </c>
      <c r="S163" s="81" t="s">
        <v>9</v>
      </c>
    </row>
    <row r="164" spans="1:19" ht="27" customHeight="1" x14ac:dyDescent="0.3">
      <c r="A164" s="73">
        <v>163</v>
      </c>
      <c r="B164" s="73">
        <v>8</v>
      </c>
      <c r="C164" s="83" t="s">
        <v>372</v>
      </c>
      <c r="D164" s="9">
        <v>11</v>
      </c>
      <c r="E164" s="9">
        <v>6</v>
      </c>
      <c r="F164" s="9">
        <v>5</v>
      </c>
      <c r="G164" s="92">
        <f t="shared" si="16"/>
        <v>0.45454545454545453</v>
      </c>
      <c r="H164" s="7">
        <v>4</v>
      </c>
      <c r="I164" s="7">
        <v>2</v>
      </c>
      <c r="J164" s="7">
        <v>2</v>
      </c>
      <c r="K164" s="59">
        <f t="shared" si="17"/>
        <v>0.5</v>
      </c>
      <c r="L164" s="81" t="s">
        <v>9</v>
      </c>
      <c r="M164" s="81" t="s">
        <v>376</v>
      </c>
      <c r="N164" s="81" t="s">
        <v>146</v>
      </c>
      <c r="O164" s="82">
        <v>27856</v>
      </c>
      <c r="P164" s="75">
        <f t="shared" ca="1" si="18"/>
        <v>48</v>
      </c>
      <c r="Q164" s="75" t="str">
        <f t="shared" ca="1" si="19"/>
        <v>36-50</v>
      </c>
      <c r="R164" s="81" t="s">
        <v>383</v>
      </c>
      <c r="S164" s="81" t="s">
        <v>22</v>
      </c>
    </row>
    <row r="165" spans="1:19" ht="27" customHeight="1" x14ac:dyDescent="0.3">
      <c r="A165" s="73">
        <v>164</v>
      </c>
      <c r="B165" s="73">
        <v>9</v>
      </c>
      <c r="C165" s="83" t="s">
        <v>372</v>
      </c>
      <c r="D165" s="9">
        <v>11</v>
      </c>
      <c r="E165" s="9">
        <v>6</v>
      </c>
      <c r="F165" s="9">
        <v>5</v>
      </c>
      <c r="G165" s="92">
        <f t="shared" si="16"/>
        <v>0.45454545454545453</v>
      </c>
      <c r="H165" s="7">
        <v>4</v>
      </c>
      <c r="I165" s="7">
        <v>2</v>
      </c>
      <c r="J165" s="7">
        <v>2</v>
      </c>
      <c r="K165" s="59">
        <f t="shared" si="17"/>
        <v>0.5</v>
      </c>
      <c r="L165" s="81" t="s">
        <v>9</v>
      </c>
      <c r="M165" s="81" t="s">
        <v>377</v>
      </c>
      <c r="N165" s="81" t="s">
        <v>146</v>
      </c>
      <c r="O165" s="82">
        <v>29505</v>
      </c>
      <c r="P165" s="75">
        <f t="shared" ca="1" si="18"/>
        <v>43</v>
      </c>
      <c r="Q165" s="75" t="str">
        <f t="shared" ca="1" si="19"/>
        <v>36-50</v>
      </c>
      <c r="R165" s="81" t="s">
        <v>384</v>
      </c>
      <c r="S165" s="81" t="s">
        <v>387</v>
      </c>
    </row>
    <row r="166" spans="1:19" ht="27" customHeight="1" x14ac:dyDescent="0.3">
      <c r="A166" s="73">
        <v>165</v>
      </c>
      <c r="B166" s="73">
        <v>10</v>
      </c>
      <c r="C166" s="83" t="s">
        <v>372</v>
      </c>
      <c r="D166" s="9">
        <v>11</v>
      </c>
      <c r="E166" s="9">
        <v>6</v>
      </c>
      <c r="F166" s="9">
        <v>5</v>
      </c>
      <c r="G166" s="92">
        <f t="shared" si="16"/>
        <v>0.45454545454545453</v>
      </c>
      <c r="H166" s="7">
        <v>4</v>
      </c>
      <c r="I166" s="7">
        <v>2</v>
      </c>
      <c r="J166" s="7">
        <v>2</v>
      </c>
      <c r="K166" s="59">
        <f t="shared" si="17"/>
        <v>0.5</v>
      </c>
      <c r="L166" s="81" t="s">
        <v>9</v>
      </c>
      <c r="M166" s="81" t="s">
        <v>71</v>
      </c>
      <c r="N166" s="81" t="s">
        <v>147</v>
      </c>
      <c r="O166" s="82">
        <v>24746</v>
      </c>
      <c r="P166" s="75">
        <f t="shared" ca="1" si="18"/>
        <v>56</v>
      </c>
      <c r="Q166" s="75" t="str">
        <f t="shared" ca="1" si="19"/>
        <v>55+</v>
      </c>
      <c r="R166" s="81" t="s">
        <v>385</v>
      </c>
      <c r="S166" s="81" t="s">
        <v>22</v>
      </c>
    </row>
    <row r="167" spans="1:19" ht="27" customHeight="1" x14ac:dyDescent="0.3">
      <c r="A167" s="73">
        <v>166</v>
      </c>
      <c r="B167" s="73">
        <v>11</v>
      </c>
      <c r="C167" s="83" t="s">
        <v>372</v>
      </c>
      <c r="D167" s="9">
        <v>11</v>
      </c>
      <c r="E167" s="9">
        <v>6</v>
      </c>
      <c r="F167" s="9">
        <v>5</v>
      </c>
      <c r="G167" s="92">
        <f t="shared" si="16"/>
        <v>0.45454545454545453</v>
      </c>
      <c r="H167" s="7">
        <v>4</v>
      </c>
      <c r="I167" s="7">
        <v>2</v>
      </c>
      <c r="J167" s="7">
        <v>2</v>
      </c>
      <c r="K167" s="59">
        <f t="shared" si="17"/>
        <v>0.5</v>
      </c>
      <c r="L167" s="81" t="s">
        <v>9</v>
      </c>
      <c r="M167" s="81" t="s">
        <v>200</v>
      </c>
      <c r="N167" s="81" t="s">
        <v>146</v>
      </c>
      <c r="O167" s="82">
        <v>24662</v>
      </c>
      <c r="P167" s="75">
        <f t="shared" ca="1" si="18"/>
        <v>57</v>
      </c>
      <c r="Q167" s="75" t="str">
        <f t="shared" ca="1" si="19"/>
        <v>55+</v>
      </c>
      <c r="R167" s="81" t="s">
        <v>386</v>
      </c>
      <c r="S167" s="81" t="s">
        <v>22</v>
      </c>
    </row>
    <row r="168" spans="1:19" ht="27" customHeight="1" x14ac:dyDescent="0.3">
      <c r="A168" s="20">
        <v>167</v>
      </c>
      <c r="B168" s="85">
        <v>1</v>
      </c>
      <c r="C168" s="68" t="s">
        <v>72</v>
      </c>
      <c r="D168" s="12">
        <v>9</v>
      </c>
      <c r="E168" s="12">
        <v>6</v>
      </c>
      <c r="F168" s="12">
        <v>3</v>
      </c>
      <c r="G168" s="30">
        <f t="shared" si="16"/>
        <v>0.33333333333333331</v>
      </c>
      <c r="H168" s="4">
        <v>4</v>
      </c>
      <c r="I168" s="4">
        <v>2</v>
      </c>
      <c r="J168" s="4">
        <v>2</v>
      </c>
      <c r="K168" s="25">
        <f t="shared" si="17"/>
        <v>0.5</v>
      </c>
      <c r="L168" s="68" t="s">
        <v>22</v>
      </c>
      <c r="M168" s="68" t="s">
        <v>388</v>
      </c>
      <c r="N168" s="68" t="s">
        <v>146</v>
      </c>
      <c r="O168" s="69">
        <v>28428</v>
      </c>
      <c r="P168" s="26">
        <f t="shared" ca="1" si="18"/>
        <v>46</v>
      </c>
      <c r="Q168" s="26" t="str">
        <f t="shared" ca="1" si="19"/>
        <v>36-50</v>
      </c>
      <c r="R168" s="68" t="s">
        <v>394</v>
      </c>
      <c r="S168" s="68" t="s">
        <v>22</v>
      </c>
    </row>
    <row r="169" spans="1:19" ht="27" customHeight="1" x14ac:dyDescent="0.3">
      <c r="A169" s="20">
        <v>168</v>
      </c>
      <c r="B169" s="85">
        <v>2</v>
      </c>
      <c r="C169" s="68" t="s">
        <v>72</v>
      </c>
      <c r="D169" s="12">
        <v>9</v>
      </c>
      <c r="E169" s="12">
        <v>6</v>
      </c>
      <c r="F169" s="12">
        <v>3</v>
      </c>
      <c r="G169" s="30">
        <f t="shared" si="16"/>
        <v>0.33333333333333331</v>
      </c>
      <c r="H169" s="4">
        <v>4</v>
      </c>
      <c r="I169" s="4">
        <v>2</v>
      </c>
      <c r="J169" s="4">
        <v>2</v>
      </c>
      <c r="K169" s="25">
        <f t="shared" si="17"/>
        <v>0.5</v>
      </c>
      <c r="L169" s="68" t="s">
        <v>19</v>
      </c>
      <c r="M169" s="68" t="s">
        <v>389</v>
      </c>
      <c r="N169" s="68" t="s">
        <v>146</v>
      </c>
      <c r="O169" s="69">
        <v>25662</v>
      </c>
      <c r="P169" s="26">
        <f t="shared" ca="1" si="18"/>
        <v>54</v>
      </c>
      <c r="Q169" s="26" t="str">
        <f t="shared" ca="1" si="19"/>
        <v>51-55</v>
      </c>
      <c r="R169" s="68" t="s">
        <v>395</v>
      </c>
      <c r="S169" s="68" t="s">
        <v>22</v>
      </c>
    </row>
    <row r="170" spans="1:19" ht="27" customHeight="1" x14ac:dyDescent="0.3">
      <c r="A170" s="20">
        <v>169</v>
      </c>
      <c r="B170" s="85">
        <v>3</v>
      </c>
      <c r="C170" s="68" t="s">
        <v>72</v>
      </c>
      <c r="D170" s="12">
        <v>9</v>
      </c>
      <c r="E170" s="12">
        <v>6</v>
      </c>
      <c r="F170" s="12">
        <v>3</v>
      </c>
      <c r="G170" s="30">
        <f t="shared" si="16"/>
        <v>0.33333333333333331</v>
      </c>
      <c r="H170" s="4">
        <v>4</v>
      </c>
      <c r="I170" s="4">
        <v>2</v>
      </c>
      <c r="J170" s="4">
        <v>2</v>
      </c>
      <c r="K170" s="25">
        <f t="shared" si="17"/>
        <v>0.5</v>
      </c>
      <c r="L170" s="68" t="s">
        <v>19</v>
      </c>
      <c r="M170" s="68" t="s">
        <v>90</v>
      </c>
      <c r="N170" s="68" t="s">
        <v>147</v>
      </c>
      <c r="O170" s="69">
        <v>23243</v>
      </c>
      <c r="P170" s="26">
        <f t="shared" ca="1" si="18"/>
        <v>60</v>
      </c>
      <c r="Q170" s="26" t="str">
        <f t="shared" ca="1" si="19"/>
        <v>55+</v>
      </c>
      <c r="R170" s="68" t="s">
        <v>91</v>
      </c>
      <c r="S170" s="68" t="s">
        <v>22</v>
      </c>
    </row>
    <row r="171" spans="1:19" ht="27" customHeight="1" x14ac:dyDescent="0.3">
      <c r="A171" s="20">
        <v>170</v>
      </c>
      <c r="B171" s="85">
        <v>4</v>
      </c>
      <c r="C171" s="68" t="s">
        <v>72</v>
      </c>
      <c r="D171" s="12">
        <v>9</v>
      </c>
      <c r="E171" s="12">
        <v>6</v>
      </c>
      <c r="F171" s="12">
        <v>3</v>
      </c>
      <c r="G171" s="30">
        <f t="shared" si="16"/>
        <v>0.33333333333333331</v>
      </c>
      <c r="H171" s="4">
        <v>4</v>
      </c>
      <c r="I171" s="4">
        <v>2</v>
      </c>
      <c r="J171" s="4">
        <v>2</v>
      </c>
      <c r="K171" s="25">
        <f t="shared" si="17"/>
        <v>0.5</v>
      </c>
      <c r="L171" s="68" t="s">
        <v>7</v>
      </c>
      <c r="M171" s="68" t="s">
        <v>73</v>
      </c>
      <c r="N171" s="68" t="s">
        <v>147</v>
      </c>
      <c r="O171" s="69">
        <v>30648</v>
      </c>
      <c r="P171" s="26">
        <f t="shared" ca="1" si="18"/>
        <v>40</v>
      </c>
      <c r="Q171" s="26" t="str">
        <f t="shared" ca="1" si="19"/>
        <v>36-50</v>
      </c>
      <c r="R171" s="68" t="s">
        <v>121</v>
      </c>
      <c r="S171" s="68" t="s">
        <v>93</v>
      </c>
    </row>
    <row r="172" spans="1:19" ht="27" customHeight="1" x14ac:dyDescent="0.3">
      <c r="A172" s="20">
        <v>171</v>
      </c>
      <c r="B172" s="85">
        <v>5</v>
      </c>
      <c r="C172" s="68" t="s">
        <v>72</v>
      </c>
      <c r="D172" s="12">
        <v>9</v>
      </c>
      <c r="E172" s="12">
        <v>6</v>
      </c>
      <c r="F172" s="12">
        <v>3</v>
      </c>
      <c r="G172" s="30">
        <f t="shared" si="16"/>
        <v>0.33333333333333331</v>
      </c>
      <c r="H172" s="4">
        <v>4</v>
      </c>
      <c r="I172" s="4">
        <v>2</v>
      </c>
      <c r="J172" s="4">
        <v>2</v>
      </c>
      <c r="K172" s="25">
        <f t="shared" si="17"/>
        <v>0.5</v>
      </c>
      <c r="L172" s="68" t="s">
        <v>9</v>
      </c>
      <c r="M172" s="68" t="s">
        <v>74</v>
      </c>
      <c r="N172" s="68" t="s">
        <v>147</v>
      </c>
      <c r="O172" s="69">
        <v>30169</v>
      </c>
      <c r="P172" s="26">
        <f t="shared" ca="1" si="18"/>
        <v>41</v>
      </c>
      <c r="Q172" s="26" t="str">
        <f t="shared" ca="1" si="19"/>
        <v>36-50</v>
      </c>
      <c r="R172" s="68" t="s">
        <v>122</v>
      </c>
      <c r="S172" s="68" t="s">
        <v>22</v>
      </c>
    </row>
    <row r="173" spans="1:19" ht="27" customHeight="1" x14ac:dyDescent="0.3">
      <c r="A173" s="20">
        <v>172</v>
      </c>
      <c r="B173" s="85">
        <v>6</v>
      </c>
      <c r="C173" s="68" t="s">
        <v>72</v>
      </c>
      <c r="D173" s="12">
        <v>9</v>
      </c>
      <c r="E173" s="12">
        <v>6</v>
      </c>
      <c r="F173" s="12">
        <v>3</v>
      </c>
      <c r="G173" s="30">
        <f t="shared" si="16"/>
        <v>0.33333333333333331</v>
      </c>
      <c r="H173" s="4">
        <v>4</v>
      </c>
      <c r="I173" s="4">
        <v>2</v>
      </c>
      <c r="J173" s="4">
        <v>2</v>
      </c>
      <c r="K173" s="25">
        <f t="shared" si="17"/>
        <v>0.5</v>
      </c>
      <c r="L173" s="68" t="s">
        <v>9</v>
      </c>
      <c r="M173" s="68" t="s">
        <v>390</v>
      </c>
      <c r="N173" s="68" t="s">
        <v>146</v>
      </c>
      <c r="O173" s="69">
        <v>31815</v>
      </c>
      <c r="P173" s="26">
        <f t="shared" ca="1" si="18"/>
        <v>37</v>
      </c>
      <c r="Q173" s="26" t="str">
        <f t="shared" ca="1" si="19"/>
        <v>36-50</v>
      </c>
      <c r="R173" s="68" t="s">
        <v>396</v>
      </c>
      <c r="S173" s="68" t="s">
        <v>9</v>
      </c>
    </row>
    <row r="174" spans="1:19" ht="27" customHeight="1" x14ac:dyDescent="0.3">
      <c r="A174" s="20">
        <v>173</v>
      </c>
      <c r="B174" s="85">
        <v>7</v>
      </c>
      <c r="C174" s="68" t="s">
        <v>72</v>
      </c>
      <c r="D174" s="12">
        <v>9</v>
      </c>
      <c r="E174" s="12">
        <v>6</v>
      </c>
      <c r="F174" s="12">
        <v>3</v>
      </c>
      <c r="G174" s="30">
        <f t="shared" si="16"/>
        <v>0.33333333333333331</v>
      </c>
      <c r="H174" s="4">
        <v>4</v>
      </c>
      <c r="I174" s="4">
        <v>2</v>
      </c>
      <c r="J174" s="4">
        <v>2</v>
      </c>
      <c r="K174" s="25">
        <f t="shared" si="17"/>
        <v>0.5</v>
      </c>
      <c r="L174" s="68" t="s">
        <v>9</v>
      </c>
      <c r="M174" s="68" t="s">
        <v>391</v>
      </c>
      <c r="N174" s="68" t="s">
        <v>146</v>
      </c>
      <c r="O174" s="69">
        <v>29497</v>
      </c>
      <c r="P174" s="26">
        <f t="shared" ca="1" si="18"/>
        <v>43</v>
      </c>
      <c r="Q174" s="26" t="str">
        <f t="shared" ca="1" si="19"/>
        <v>36-50</v>
      </c>
      <c r="R174" s="68" t="s">
        <v>397</v>
      </c>
      <c r="S174" s="68" t="s">
        <v>93</v>
      </c>
    </row>
    <row r="175" spans="1:19" ht="27" customHeight="1" x14ac:dyDescent="0.3">
      <c r="A175" s="20">
        <v>174</v>
      </c>
      <c r="B175" s="85">
        <v>8</v>
      </c>
      <c r="C175" s="68" t="s">
        <v>72</v>
      </c>
      <c r="D175" s="12">
        <v>9</v>
      </c>
      <c r="E175" s="12">
        <v>6</v>
      </c>
      <c r="F175" s="12">
        <v>3</v>
      </c>
      <c r="G175" s="30">
        <f t="shared" si="16"/>
        <v>0.33333333333333331</v>
      </c>
      <c r="H175" s="4">
        <v>4</v>
      </c>
      <c r="I175" s="4">
        <v>2</v>
      </c>
      <c r="J175" s="4">
        <v>2</v>
      </c>
      <c r="K175" s="25">
        <f t="shared" si="17"/>
        <v>0.5</v>
      </c>
      <c r="L175" s="68" t="s">
        <v>9</v>
      </c>
      <c r="M175" s="68" t="s">
        <v>392</v>
      </c>
      <c r="N175" s="68" t="s">
        <v>146</v>
      </c>
      <c r="O175" s="69">
        <v>30145</v>
      </c>
      <c r="P175" s="26">
        <f t="shared" ca="1" si="18"/>
        <v>41</v>
      </c>
      <c r="Q175" s="26" t="str">
        <f t="shared" ca="1" si="19"/>
        <v>36-50</v>
      </c>
      <c r="R175" s="68" t="s">
        <v>398</v>
      </c>
      <c r="S175" s="68" t="s">
        <v>19</v>
      </c>
    </row>
    <row r="176" spans="1:19" ht="27" customHeight="1" x14ac:dyDescent="0.3">
      <c r="A176" s="20">
        <v>175</v>
      </c>
      <c r="B176" s="85">
        <v>9</v>
      </c>
      <c r="C176" s="68" t="s">
        <v>72</v>
      </c>
      <c r="D176" s="12">
        <v>9</v>
      </c>
      <c r="E176" s="12">
        <v>6</v>
      </c>
      <c r="F176" s="12">
        <v>3</v>
      </c>
      <c r="G176" s="30">
        <f t="shared" si="16"/>
        <v>0.33333333333333331</v>
      </c>
      <c r="H176" s="4">
        <v>4</v>
      </c>
      <c r="I176" s="4">
        <v>2</v>
      </c>
      <c r="J176" s="4">
        <v>2</v>
      </c>
      <c r="K176" s="25">
        <f t="shared" si="17"/>
        <v>0.5</v>
      </c>
      <c r="L176" s="68" t="s">
        <v>9</v>
      </c>
      <c r="M176" s="68" t="s">
        <v>393</v>
      </c>
      <c r="N176" s="68" t="s">
        <v>146</v>
      </c>
      <c r="O176" s="69">
        <v>37417</v>
      </c>
      <c r="P176" s="26">
        <f t="shared" ca="1" si="18"/>
        <v>22</v>
      </c>
      <c r="Q176" s="26" t="str">
        <f t="shared" ca="1" si="19"/>
        <v>18-35</v>
      </c>
      <c r="R176" s="68" t="s">
        <v>399</v>
      </c>
      <c r="S176" s="68" t="s">
        <v>19</v>
      </c>
    </row>
    <row r="177" spans="1:19" ht="27" customHeight="1" x14ac:dyDescent="0.3">
      <c r="A177" s="73">
        <v>176</v>
      </c>
      <c r="B177" s="73">
        <v>1</v>
      </c>
      <c r="C177" s="81" t="s">
        <v>75</v>
      </c>
      <c r="D177" s="10">
        <v>9</v>
      </c>
      <c r="E177" s="10">
        <v>8</v>
      </c>
      <c r="F177" s="10">
        <v>1</v>
      </c>
      <c r="G177" s="92">
        <f t="shared" si="16"/>
        <v>0.1111111111111111</v>
      </c>
      <c r="H177" s="13">
        <v>3</v>
      </c>
      <c r="I177" s="13">
        <v>2</v>
      </c>
      <c r="J177" s="13">
        <v>1</v>
      </c>
      <c r="K177" s="59">
        <f t="shared" si="17"/>
        <v>0.33333333333333331</v>
      </c>
      <c r="L177" s="81" t="s">
        <v>22</v>
      </c>
      <c r="M177" s="81" t="s">
        <v>400</v>
      </c>
      <c r="N177" s="81" t="s">
        <v>146</v>
      </c>
      <c r="O177" s="82">
        <v>23589</v>
      </c>
      <c r="P177" s="75">
        <f t="shared" ca="1" si="18"/>
        <v>59</v>
      </c>
      <c r="Q177" s="75" t="str">
        <f t="shared" ca="1" si="19"/>
        <v>55+</v>
      </c>
      <c r="R177" s="81" t="s">
        <v>407</v>
      </c>
      <c r="S177" s="81" t="s">
        <v>22</v>
      </c>
    </row>
    <row r="178" spans="1:19" ht="27" customHeight="1" x14ac:dyDescent="0.3">
      <c r="A178" s="73">
        <v>177</v>
      </c>
      <c r="B178" s="73">
        <v>2</v>
      </c>
      <c r="C178" s="81" t="s">
        <v>75</v>
      </c>
      <c r="D178" s="10">
        <v>9</v>
      </c>
      <c r="E178" s="10">
        <v>8</v>
      </c>
      <c r="F178" s="10">
        <v>1</v>
      </c>
      <c r="G178" s="92">
        <f t="shared" si="16"/>
        <v>0.1111111111111111</v>
      </c>
      <c r="H178" s="13">
        <v>3</v>
      </c>
      <c r="I178" s="13">
        <v>2</v>
      </c>
      <c r="J178" s="13">
        <v>1</v>
      </c>
      <c r="K178" s="59">
        <f t="shared" si="17"/>
        <v>0.33333333333333331</v>
      </c>
      <c r="L178" s="81" t="s">
        <v>19</v>
      </c>
      <c r="M178" s="81" t="s">
        <v>401</v>
      </c>
      <c r="N178" s="81" t="s">
        <v>146</v>
      </c>
      <c r="O178" s="82">
        <v>30072</v>
      </c>
      <c r="P178" s="75">
        <f t="shared" ca="1" si="18"/>
        <v>42</v>
      </c>
      <c r="Q178" s="75" t="str">
        <f t="shared" ca="1" si="19"/>
        <v>36-50</v>
      </c>
      <c r="R178" s="81" t="s">
        <v>408</v>
      </c>
      <c r="S178" s="81" t="s">
        <v>9</v>
      </c>
    </row>
    <row r="179" spans="1:19" ht="27" customHeight="1" x14ac:dyDescent="0.3">
      <c r="A179" s="73">
        <v>178</v>
      </c>
      <c r="B179" s="73">
        <v>3</v>
      </c>
      <c r="C179" s="81" t="s">
        <v>75</v>
      </c>
      <c r="D179" s="10">
        <v>9</v>
      </c>
      <c r="E179" s="10">
        <v>8</v>
      </c>
      <c r="F179" s="10">
        <v>1</v>
      </c>
      <c r="G179" s="92">
        <f t="shared" si="16"/>
        <v>0.1111111111111111</v>
      </c>
      <c r="H179" s="13">
        <v>3</v>
      </c>
      <c r="I179" s="13">
        <v>2</v>
      </c>
      <c r="J179" s="13">
        <v>1</v>
      </c>
      <c r="K179" s="59">
        <f t="shared" si="17"/>
        <v>0.33333333333333331</v>
      </c>
      <c r="L179" s="81" t="s">
        <v>7</v>
      </c>
      <c r="M179" s="81" t="s">
        <v>76</v>
      </c>
      <c r="N179" s="81" t="s">
        <v>147</v>
      </c>
      <c r="O179" s="82">
        <v>35434</v>
      </c>
      <c r="P179" s="75">
        <f t="shared" ca="1" si="18"/>
        <v>27</v>
      </c>
      <c r="Q179" s="75" t="str">
        <f t="shared" ca="1" si="19"/>
        <v>18-35</v>
      </c>
      <c r="R179" s="81" t="s">
        <v>409</v>
      </c>
      <c r="S179" s="81" t="s">
        <v>9</v>
      </c>
    </row>
    <row r="180" spans="1:19" ht="27" customHeight="1" x14ac:dyDescent="0.3">
      <c r="A180" s="73">
        <v>179</v>
      </c>
      <c r="B180" s="73">
        <v>4</v>
      </c>
      <c r="C180" s="81" t="s">
        <v>75</v>
      </c>
      <c r="D180" s="10">
        <v>9</v>
      </c>
      <c r="E180" s="10">
        <v>8</v>
      </c>
      <c r="F180" s="10">
        <v>1</v>
      </c>
      <c r="G180" s="92">
        <f t="shared" si="16"/>
        <v>0.1111111111111111</v>
      </c>
      <c r="H180" s="13">
        <v>3</v>
      </c>
      <c r="I180" s="13">
        <v>2</v>
      </c>
      <c r="J180" s="13">
        <v>1</v>
      </c>
      <c r="K180" s="59">
        <f t="shared" si="17"/>
        <v>0.33333333333333331</v>
      </c>
      <c r="L180" s="81" t="s">
        <v>9</v>
      </c>
      <c r="M180" s="81" t="s">
        <v>402</v>
      </c>
      <c r="N180" s="81" t="s">
        <v>146</v>
      </c>
      <c r="O180" s="82">
        <v>21365</v>
      </c>
      <c r="P180" s="75">
        <f t="shared" ca="1" si="18"/>
        <v>66</v>
      </c>
      <c r="Q180" s="75" t="str">
        <f t="shared" ca="1" si="19"/>
        <v>55+</v>
      </c>
      <c r="R180" s="81" t="s">
        <v>410</v>
      </c>
      <c r="S180" s="81" t="s">
        <v>22</v>
      </c>
    </row>
    <row r="181" spans="1:19" ht="27" customHeight="1" x14ac:dyDescent="0.3">
      <c r="A181" s="73">
        <v>180</v>
      </c>
      <c r="B181" s="73">
        <v>5</v>
      </c>
      <c r="C181" s="81" t="s">
        <v>75</v>
      </c>
      <c r="D181" s="10">
        <v>9</v>
      </c>
      <c r="E181" s="10">
        <v>8</v>
      </c>
      <c r="F181" s="10">
        <v>1</v>
      </c>
      <c r="G181" s="92">
        <f t="shared" si="16"/>
        <v>0.1111111111111111</v>
      </c>
      <c r="H181" s="13">
        <v>3</v>
      </c>
      <c r="I181" s="13">
        <v>2</v>
      </c>
      <c r="J181" s="13">
        <v>1</v>
      </c>
      <c r="K181" s="59">
        <f t="shared" si="17"/>
        <v>0.33333333333333331</v>
      </c>
      <c r="L181" s="81" t="s">
        <v>9</v>
      </c>
      <c r="M181" s="81" t="s">
        <v>403</v>
      </c>
      <c r="N181" s="81" t="s">
        <v>146</v>
      </c>
      <c r="O181" s="82">
        <v>29575</v>
      </c>
      <c r="P181" s="75">
        <f t="shared" ca="1" si="18"/>
        <v>43</v>
      </c>
      <c r="Q181" s="75" t="str">
        <f t="shared" ca="1" si="19"/>
        <v>36-50</v>
      </c>
      <c r="R181" s="81" t="s">
        <v>411</v>
      </c>
      <c r="S181" s="81" t="s">
        <v>22</v>
      </c>
    </row>
    <row r="182" spans="1:19" ht="27" customHeight="1" x14ac:dyDescent="0.3">
      <c r="A182" s="73">
        <v>181</v>
      </c>
      <c r="B182" s="73">
        <v>6</v>
      </c>
      <c r="C182" s="81" t="s">
        <v>75</v>
      </c>
      <c r="D182" s="10">
        <v>9</v>
      </c>
      <c r="E182" s="10">
        <v>8</v>
      </c>
      <c r="F182" s="10">
        <v>1</v>
      </c>
      <c r="G182" s="92">
        <f t="shared" si="16"/>
        <v>0.1111111111111111</v>
      </c>
      <c r="H182" s="13">
        <v>3</v>
      </c>
      <c r="I182" s="13">
        <v>2</v>
      </c>
      <c r="J182" s="13">
        <v>1</v>
      </c>
      <c r="K182" s="59">
        <f t="shared" si="17"/>
        <v>0.33333333333333331</v>
      </c>
      <c r="L182" s="81" t="s">
        <v>9</v>
      </c>
      <c r="M182" s="81" t="s">
        <v>148</v>
      </c>
      <c r="N182" s="81" t="s">
        <v>146</v>
      </c>
      <c r="O182" s="82">
        <v>29540</v>
      </c>
      <c r="P182" s="75">
        <f t="shared" ca="1" si="18"/>
        <v>43</v>
      </c>
      <c r="Q182" s="75" t="str">
        <f t="shared" ca="1" si="19"/>
        <v>36-50</v>
      </c>
      <c r="R182" s="81" t="s">
        <v>412</v>
      </c>
      <c r="S182" s="81" t="s">
        <v>9</v>
      </c>
    </row>
    <row r="183" spans="1:19" ht="27" customHeight="1" x14ac:dyDescent="0.3">
      <c r="A183" s="73">
        <v>182</v>
      </c>
      <c r="B183" s="73">
        <v>7</v>
      </c>
      <c r="C183" s="81" t="s">
        <v>75</v>
      </c>
      <c r="D183" s="10">
        <v>9</v>
      </c>
      <c r="E183" s="10">
        <v>8</v>
      </c>
      <c r="F183" s="10">
        <v>1</v>
      </c>
      <c r="G183" s="92">
        <f t="shared" si="16"/>
        <v>0.1111111111111111</v>
      </c>
      <c r="H183" s="13">
        <v>3</v>
      </c>
      <c r="I183" s="13">
        <v>2</v>
      </c>
      <c r="J183" s="13">
        <v>1</v>
      </c>
      <c r="K183" s="59">
        <f t="shared" si="17"/>
        <v>0.33333333333333331</v>
      </c>
      <c r="L183" s="81" t="s">
        <v>9</v>
      </c>
      <c r="M183" s="81" t="s">
        <v>404</v>
      </c>
      <c r="N183" s="81" t="s">
        <v>146</v>
      </c>
      <c r="O183" s="82">
        <v>31758</v>
      </c>
      <c r="P183" s="75">
        <f t="shared" ca="1" si="18"/>
        <v>37</v>
      </c>
      <c r="Q183" s="75" t="str">
        <f t="shared" ca="1" si="19"/>
        <v>36-50</v>
      </c>
      <c r="R183" s="81" t="s">
        <v>271</v>
      </c>
      <c r="S183" s="81" t="s">
        <v>22</v>
      </c>
    </row>
    <row r="184" spans="1:19" ht="27" customHeight="1" x14ac:dyDescent="0.3">
      <c r="A184" s="73">
        <v>183</v>
      </c>
      <c r="B184" s="73">
        <v>8</v>
      </c>
      <c r="C184" s="81" t="s">
        <v>75</v>
      </c>
      <c r="D184" s="10">
        <v>9</v>
      </c>
      <c r="E184" s="10">
        <v>8</v>
      </c>
      <c r="F184" s="10">
        <v>1</v>
      </c>
      <c r="G184" s="92">
        <f t="shared" si="16"/>
        <v>0.1111111111111111</v>
      </c>
      <c r="H184" s="13">
        <v>3</v>
      </c>
      <c r="I184" s="13">
        <v>2</v>
      </c>
      <c r="J184" s="13">
        <v>1</v>
      </c>
      <c r="K184" s="59">
        <f t="shared" si="17"/>
        <v>0.33333333333333331</v>
      </c>
      <c r="L184" s="81" t="s">
        <v>9</v>
      </c>
      <c r="M184" s="81" t="s">
        <v>405</v>
      </c>
      <c r="N184" s="81" t="s">
        <v>146</v>
      </c>
      <c r="O184" s="82">
        <v>28824</v>
      </c>
      <c r="P184" s="75">
        <f t="shared" ca="1" si="18"/>
        <v>45</v>
      </c>
      <c r="Q184" s="75" t="str">
        <f t="shared" ca="1" si="19"/>
        <v>36-50</v>
      </c>
      <c r="R184" s="81" t="s">
        <v>413</v>
      </c>
      <c r="S184" s="81" t="s">
        <v>9</v>
      </c>
    </row>
    <row r="185" spans="1:19" ht="27" customHeight="1" x14ac:dyDescent="0.3">
      <c r="A185" s="73">
        <v>184</v>
      </c>
      <c r="B185" s="73">
        <v>9</v>
      </c>
      <c r="C185" s="81" t="s">
        <v>75</v>
      </c>
      <c r="D185" s="10">
        <v>9</v>
      </c>
      <c r="E185" s="10">
        <v>8</v>
      </c>
      <c r="F185" s="10">
        <v>1</v>
      </c>
      <c r="G185" s="92">
        <f t="shared" si="16"/>
        <v>0.1111111111111111</v>
      </c>
      <c r="H185" s="13">
        <v>3</v>
      </c>
      <c r="I185" s="13">
        <v>2</v>
      </c>
      <c r="J185" s="13">
        <v>1</v>
      </c>
      <c r="K185" s="59">
        <f t="shared" si="17"/>
        <v>0.33333333333333331</v>
      </c>
      <c r="L185" s="81" t="s">
        <v>9</v>
      </c>
      <c r="M185" s="81" t="s">
        <v>406</v>
      </c>
      <c r="N185" s="81" t="s">
        <v>146</v>
      </c>
      <c r="O185" s="82">
        <v>32668</v>
      </c>
      <c r="P185" s="75">
        <f t="shared" ca="1" si="18"/>
        <v>35</v>
      </c>
      <c r="Q185" s="75" t="str">
        <f t="shared" ca="1" si="19"/>
        <v>18-35</v>
      </c>
      <c r="R185" s="81" t="s">
        <v>414</v>
      </c>
      <c r="S185" s="81" t="s">
        <v>22</v>
      </c>
    </row>
    <row r="186" spans="1:19" ht="27" customHeight="1" x14ac:dyDescent="0.3">
      <c r="A186" s="20">
        <v>185</v>
      </c>
      <c r="B186" s="85">
        <v>1</v>
      </c>
      <c r="C186" s="68" t="s">
        <v>77</v>
      </c>
      <c r="D186" s="12">
        <v>9</v>
      </c>
      <c r="E186" s="12">
        <v>6</v>
      </c>
      <c r="F186" s="12">
        <v>3</v>
      </c>
      <c r="G186" s="30">
        <f t="shared" si="16"/>
        <v>0.33333333333333331</v>
      </c>
      <c r="H186" s="14">
        <v>3</v>
      </c>
      <c r="I186" s="14">
        <v>2</v>
      </c>
      <c r="J186" s="14">
        <v>1</v>
      </c>
      <c r="K186" s="25">
        <f t="shared" si="17"/>
        <v>0.33333333333333331</v>
      </c>
      <c r="L186" s="68" t="s">
        <v>22</v>
      </c>
      <c r="M186" s="68" t="s">
        <v>415</v>
      </c>
      <c r="N186" s="68" t="s">
        <v>146</v>
      </c>
      <c r="O186" s="69">
        <v>17893</v>
      </c>
      <c r="P186" s="26">
        <f t="shared" ca="1" si="18"/>
        <v>75</v>
      </c>
      <c r="Q186" s="26" t="str">
        <f t="shared" ca="1" si="19"/>
        <v>55+</v>
      </c>
      <c r="R186" s="68" t="s">
        <v>421</v>
      </c>
      <c r="S186" s="68" t="s">
        <v>22</v>
      </c>
    </row>
    <row r="187" spans="1:19" ht="27" customHeight="1" x14ac:dyDescent="0.3">
      <c r="A187" s="20">
        <v>186</v>
      </c>
      <c r="B187" s="85">
        <v>2</v>
      </c>
      <c r="C187" s="68" t="s">
        <v>77</v>
      </c>
      <c r="D187" s="12">
        <v>9</v>
      </c>
      <c r="E187" s="12">
        <v>6</v>
      </c>
      <c r="F187" s="12">
        <v>3</v>
      </c>
      <c r="G187" s="30">
        <f t="shared" si="16"/>
        <v>0.33333333333333331</v>
      </c>
      <c r="H187" s="14">
        <v>3</v>
      </c>
      <c r="I187" s="14">
        <v>2</v>
      </c>
      <c r="J187" s="14">
        <v>1</v>
      </c>
      <c r="K187" s="25">
        <f t="shared" si="17"/>
        <v>0.33333333333333331</v>
      </c>
      <c r="L187" s="68" t="s">
        <v>19</v>
      </c>
      <c r="M187" s="68" t="s">
        <v>416</v>
      </c>
      <c r="N187" s="68" t="s">
        <v>146</v>
      </c>
      <c r="O187" s="69">
        <v>29830</v>
      </c>
      <c r="P187" s="26">
        <f t="shared" ca="1" si="18"/>
        <v>42</v>
      </c>
      <c r="Q187" s="26" t="str">
        <f t="shared" ca="1" si="19"/>
        <v>36-50</v>
      </c>
      <c r="R187" s="68" t="s">
        <v>422</v>
      </c>
      <c r="S187" s="68" t="s">
        <v>9</v>
      </c>
    </row>
    <row r="188" spans="1:19" ht="27" customHeight="1" x14ac:dyDescent="0.3">
      <c r="A188" s="20">
        <v>187</v>
      </c>
      <c r="B188" s="85">
        <v>3</v>
      </c>
      <c r="C188" s="68" t="s">
        <v>77</v>
      </c>
      <c r="D188" s="12">
        <v>9</v>
      </c>
      <c r="E188" s="12">
        <v>6</v>
      </c>
      <c r="F188" s="12">
        <v>3</v>
      </c>
      <c r="G188" s="30">
        <f t="shared" si="16"/>
        <v>0.33333333333333331</v>
      </c>
      <c r="H188" s="14">
        <v>3</v>
      </c>
      <c r="I188" s="14">
        <v>2</v>
      </c>
      <c r="J188" s="14">
        <v>1</v>
      </c>
      <c r="K188" s="25">
        <f t="shared" si="17"/>
        <v>0.33333333333333331</v>
      </c>
      <c r="L188" s="68" t="s">
        <v>7</v>
      </c>
      <c r="M188" s="68" t="s">
        <v>78</v>
      </c>
      <c r="N188" s="68" t="s">
        <v>147</v>
      </c>
      <c r="O188" s="69">
        <v>33958</v>
      </c>
      <c r="P188" s="26">
        <f t="shared" ca="1" si="18"/>
        <v>31</v>
      </c>
      <c r="Q188" s="26" t="str">
        <f t="shared" ca="1" si="19"/>
        <v>18-35</v>
      </c>
      <c r="R188" s="68" t="s">
        <v>423</v>
      </c>
      <c r="S188" s="68" t="s">
        <v>9</v>
      </c>
    </row>
    <row r="189" spans="1:19" ht="27" customHeight="1" x14ac:dyDescent="0.3">
      <c r="A189" s="20">
        <v>188</v>
      </c>
      <c r="B189" s="85">
        <v>4</v>
      </c>
      <c r="C189" s="68" t="s">
        <v>77</v>
      </c>
      <c r="D189" s="12">
        <v>9</v>
      </c>
      <c r="E189" s="12">
        <v>6</v>
      </c>
      <c r="F189" s="12">
        <v>3</v>
      </c>
      <c r="G189" s="30">
        <f t="shared" si="16"/>
        <v>0.33333333333333331</v>
      </c>
      <c r="H189" s="14">
        <v>3</v>
      </c>
      <c r="I189" s="14">
        <v>2</v>
      </c>
      <c r="J189" s="14">
        <v>1</v>
      </c>
      <c r="K189" s="25">
        <f t="shared" si="17"/>
        <v>0.33333333333333331</v>
      </c>
      <c r="L189" s="68" t="s">
        <v>7</v>
      </c>
      <c r="M189" s="68" t="s">
        <v>417</v>
      </c>
      <c r="N189" s="68" t="s">
        <v>146</v>
      </c>
      <c r="O189" s="69">
        <v>30999</v>
      </c>
      <c r="P189" s="26">
        <f t="shared" ca="1" si="18"/>
        <v>39</v>
      </c>
      <c r="Q189" s="26" t="str">
        <f t="shared" ca="1" si="19"/>
        <v>36-50</v>
      </c>
      <c r="R189" s="68" t="s">
        <v>424</v>
      </c>
      <c r="S189" s="68" t="s">
        <v>9</v>
      </c>
    </row>
    <row r="190" spans="1:19" ht="27" customHeight="1" x14ac:dyDescent="0.3">
      <c r="A190" s="20">
        <v>189</v>
      </c>
      <c r="B190" s="85">
        <v>5</v>
      </c>
      <c r="C190" s="68" t="s">
        <v>77</v>
      </c>
      <c r="D190" s="12">
        <v>9</v>
      </c>
      <c r="E190" s="12">
        <v>6</v>
      </c>
      <c r="F190" s="12">
        <v>3</v>
      </c>
      <c r="G190" s="30">
        <f t="shared" ref="G190:G194" si="20">F190/D190</f>
        <v>0.33333333333333331</v>
      </c>
      <c r="H190" s="14">
        <v>3</v>
      </c>
      <c r="I190" s="14">
        <v>2</v>
      </c>
      <c r="J190" s="14">
        <v>1</v>
      </c>
      <c r="K190" s="25">
        <f t="shared" ref="K190:K194" si="21">J190/H190</f>
        <v>0.33333333333333331</v>
      </c>
      <c r="L190" s="68" t="s">
        <v>9</v>
      </c>
      <c r="M190" s="68" t="s">
        <v>418</v>
      </c>
      <c r="N190" s="68" t="s">
        <v>146</v>
      </c>
      <c r="O190" s="69">
        <v>33085</v>
      </c>
      <c r="P190" s="26">
        <f t="shared" ref="P190:P194" ca="1" si="22">DATEDIF(O190,TODAY(),"y")</f>
        <v>33</v>
      </c>
      <c r="Q190" s="26" t="str">
        <f t="shared" ref="Q190:Q194" ca="1" si="23">IF(P190&lt;=17,"0-17",IF(P190&lt;=35,"18-35",IF(P190&lt;=50,"36-50",IF(P190&lt;=55,"51-55","55+"))))</f>
        <v>18-35</v>
      </c>
      <c r="R190" s="68" t="s">
        <v>425</v>
      </c>
      <c r="S190" s="68" t="s">
        <v>9</v>
      </c>
    </row>
    <row r="191" spans="1:19" ht="27" customHeight="1" x14ac:dyDescent="0.3">
      <c r="A191" s="20">
        <v>190</v>
      </c>
      <c r="B191" s="85">
        <v>6</v>
      </c>
      <c r="C191" s="68" t="s">
        <v>77</v>
      </c>
      <c r="D191" s="12">
        <v>9</v>
      </c>
      <c r="E191" s="12">
        <v>6</v>
      </c>
      <c r="F191" s="12">
        <v>3</v>
      </c>
      <c r="G191" s="30">
        <f t="shared" si="20"/>
        <v>0.33333333333333331</v>
      </c>
      <c r="H191" s="14">
        <v>3</v>
      </c>
      <c r="I191" s="14">
        <v>2</v>
      </c>
      <c r="J191" s="14">
        <v>1</v>
      </c>
      <c r="K191" s="25">
        <f t="shared" si="21"/>
        <v>0.33333333333333331</v>
      </c>
      <c r="L191" s="68" t="s">
        <v>9</v>
      </c>
      <c r="M191" s="68" t="s">
        <v>419</v>
      </c>
      <c r="N191" s="68" t="s">
        <v>147</v>
      </c>
      <c r="O191" s="69">
        <v>32330</v>
      </c>
      <c r="P191" s="26">
        <f t="shared" ca="1" si="22"/>
        <v>36</v>
      </c>
      <c r="Q191" s="26" t="str">
        <f t="shared" ca="1" si="23"/>
        <v>36-50</v>
      </c>
      <c r="R191" s="68" t="s">
        <v>426</v>
      </c>
      <c r="S191" s="68" t="s">
        <v>9</v>
      </c>
    </row>
    <row r="192" spans="1:19" ht="27" customHeight="1" x14ac:dyDescent="0.3">
      <c r="A192" s="20">
        <v>191</v>
      </c>
      <c r="B192" s="85">
        <v>7</v>
      </c>
      <c r="C192" s="68" t="s">
        <v>77</v>
      </c>
      <c r="D192" s="12">
        <v>9</v>
      </c>
      <c r="E192" s="12">
        <v>6</v>
      </c>
      <c r="F192" s="12">
        <v>3</v>
      </c>
      <c r="G192" s="30">
        <f t="shared" si="20"/>
        <v>0.33333333333333331</v>
      </c>
      <c r="H192" s="14">
        <v>3</v>
      </c>
      <c r="I192" s="14">
        <v>2</v>
      </c>
      <c r="J192" s="14">
        <v>1</v>
      </c>
      <c r="K192" s="25">
        <f t="shared" si="21"/>
        <v>0.33333333333333331</v>
      </c>
      <c r="L192" s="68" t="s">
        <v>9</v>
      </c>
      <c r="M192" s="68" t="s">
        <v>420</v>
      </c>
      <c r="N192" s="68" t="s">
        <v>146</v>
      </c>
      <c r="O192" s="69">
        <v>22017</v>
      </c>
      <c r="P192" s="26">
        <f t="shared" ca="1" si="22"/>
        <v>64</v>
      </c>
      <c r="Q192" s="26" t="str">
        <f t="shared" ca="1" si="23"/>
        <v>55+</v>
      </c>
      <c r="R192" s="68" t="s">
        <v>427</v>
      </c>
      <c r="S192" s="68" t="s">
        <v>9</v>
      </c>
    </row>
    <row r="193" spans="1:19" ht="27" customHeight="1" x14ac:dyDescent="0.3">
      <c r="A193" s="20">
        <v>192</v>
      </c>
      <c r="B193" s="85">
        <v>8</v>
      </c>
      <c r="C193" s="68" t="s">
        <v>77</v>
      </c>
      <c r="D193" s="12">
        <v>9</v>
      </c>
      <c r="E193" s="12">
        <v>6</v>
      </c>
      <c r="F193" s="12">
        <v>3</v>
      </c>
      <c r="G193" s="30">
        <f t="shared" si="20"/>
        <v>0.33333333333333331</v>
      </c>
      <c r="H193" s="14">
        <v>3</v>
      </c>
      <c r="I193" s="14">
        <v>2</v>
      </c>
      <c r="J193" s="14">
        <v>1</v>
      </c>
      <c r="K193" s="25">
        <f t="shared" si="21"/>
        <v>0.33333333333333331</v>
      </c>
      <c r="L193" s="68" t="s">
        <v>9</v>
      </c>
      <c r="M193" s="68" t="s">
        <v>79</v>
      </c>
      <c r="N193" s="68" t="s">
        <v>147</v>
      </c>
      <c r="O193" s="69">
        <v>19473</v>
      </c>
      <c r="P193" s="26">
        <f t="shared" ca="1" si="22"/>
        <v>71</v>
      </c>
      <c r="Q193" s="26" t="str">
        <f t="shared" ca="1" si="23"/>
        <v>55+</v>
      </c>
      <c r="R193" s="68" t="s">
        <v>428</v>
      </c>
      <c r="S193" s="68" t="s">
        <v>9</v>
      </c>
    </row>
    <row r="194" spans="1:19" ht="27" customHeight="1" x14ac:dyDescent="0.3">
      <c r="A194" s="32">
        <v>193</v>
      </c>
      <c r="B194" s="87">
        <v>9</v>
      </c>
      <c r="C194" s="77" t="s">
        <v>77</v>
      </c>
      <c r="D194" s="15">
        <v>9</v>
      </c>
      <c r="E194" s="15">
        <v>6</v>
      </c>
      <c r="F194" s="15">
        <v>3</v>
      </c>
      <c r="G194" s="33">
        <f t="shared" si="20"/>
        <v>0.33333333333333331</v>
      </c>
      <c r="H194" s="16">
        <v>3</v>
      </c>
      <c r="I194" s="16">
        <v>2</v>
      </c>
      <c r="J194" s="16">
        <v>1</v>
      </c>
      <c r="K194" s="34">
        <f t="shared" si="21"/>
        <v>0.33333333333333331</v>
      </c>
      <c r="L194" s="77" t="s">
        <v>9</v>
      </c>
      <c r="M194" s="77" t="s">
        <v>80</v>
      </c>
      <c r="N194" s="77" t="s">
        <v>147</v>
      </c>
      <c r="O194" s="80">
        <v>26548</v>
      </c>
      <c r="P194" s="35">
        <f t="shared" ca="1" si="22"/>
        <v>51</v>
      </c>
      <c r="Q194" s="35" t="str">
        <f t="shared" ca="1" si="23"/>
        <v>51-55</v>
      </c>
      <c r="R194" s="77" t="s">
        <v>429</v>
      </c>
      <c r="S194" s="77" t="s">
        <v>9</v>
      </c>
    </row>
    <row r="195" spans="1:19" ht="19.8" customHeight="1" x14ac:dyDescent="0.3">
      <c r="A195" s="107"/>
      <c r="B195" s="107"/>
      <c r="C195" s="108"/>
      <c r="D195" s="109"/>
      <c r="E195" s="109"/>
      <c r="F195" s="109"/>
      <c r="G195" s="110"/>
      <c r="H195" s="111"/>
      <c r="I195" s="111"/>
      <c r="J195" s="111"/>
      <c r="K195" s="112"/>
      <c r="L195" s="112"/>
      <c r="M195" s="113"/>
      <c r="N195" s="113"/>
      <c r="O195" s="114"/>
      <c r="P195" s="115"/>
      <c r="Q195" s="115"/>
      <c r="R195" s="113"/>
      <c r="S195" s="116"/>
    </row>
    <row r="196" spans="1:19" ht="24.6" customHeight="1" x14ac:dyDescent="0.3">
      <c r="A196" s="107"/>
      <c r="B196" s="107"/>
      <c r="C196" s="28"/>
      <c r="D196" s="20"/>
      <c r="E196" s="20"/>
      <c r="F196" s="135" t="s">
        <v>433</v>
      </c>
      <c r="G196" s="135"/>
      <c r="H196" s="136" t="s">
        <v>434</v>
      </c>
      <c r="I196" s="136"/>
      <c r="J196" s="137" t="s">
        <v>435</v>
      </c>
      <c r="K196" s="138"/>
      <c r="L196" s="5" t="s">
        <v>436</v>
      </c>
      <c r="M196" s="5" t="s">
        <v>437</v>
      </c>
      <c r="N196" s="29" t="s">
        <v>438</v>
      </c>
      <c r="P196" s="115"/>
      <c r="Q196" s="115"/>
      <c r="R196" s="113"/>
      <c r="S196" s="116"/>
    </row>
    <row r="197" spans="1:19" ht="39" customHeight="1" x14ac:dyDescent="0.3">
      <c r="A197" s="107"/>
      <c r="B197" s="107"/>
      <c r="C197" s="145" t="s">
        <v>430</v>
      </c>
      <c r="D197" s="145"/>
      <c r="E197" s="145"/>
      <c r="F197" s="139">
        <f>COUNTIF(N2:N194, "kişi") + COUNTIF(N2:N194, "qadın")</f>
        <v>193</v>
      </c>
      <c r="G197" s="140"/>
      <c r="H197" s="129">
        <f>H198+H199</f>
        <v>1</v>
      </c>
      <c r="I197" s="130"/>
      <c r="J197" s="139">
        <f ca="1">COUNTIF(Q2:Q194, "18-35")</f>
        <v>32</v>
      </c>
      <c r="K197" s="140"/>
      <c r="L197" s="127">
        <f ca="1">COUNTIF(Q2:Q194, "36-50")</f>
        <v>82</v>
      </c>
      <c r="M197" s="128">
        <f ca="1">COUNTIF(Q2:Q194, "51-55")</f>
        <v>19</v>
      </c>
      <c r="N197" s="119">
        <f ca="1">COUNTIF(Q2:Q194, "55+")</f>
        <v>60</v>
      </c>
      <c r="O197" s="120"/>
      <c r="P197" s="115"/>
      <c r="Q197" s="115"/>
      <c r="R197" s="113"/>
      <c r="S197" s="116"/>
    </row>
    <row r="198" spans="1:19" ht="27" customHeight="1" x14ac:dyDescent="0.3">
      <c r="A198" s="107"/>
      <c r="B198" s="107"/>
      <c r="C198" s="146" t="s">
        <v>431</v>
      </c>
      <c r="D198" s="146"/>
      <c r="E198" s="146"/>
      <c r="F198" s="141">
        <f>COUNTIF(N2:N194, "kişi")</f>
        <v>131</v>
      </c>
      <c r="G198" s="142"/>
      <c r="H198" s="131">
        <f>F198/F197</f>
        <v>0.67875647668393779</v>
      </c>
      <c r="I198" s="132"/>
      <c r="J198" s="141">
        <f ca="1">COUNTIFS(N2:N194, "kişi", Q2:Q194, "18-35")</f>
        <v>22</v>
      </c>
      <c r="K198" s="142"/>
      <c r="L198" s="123">
        <f ca="1">COUNTIFS(N2:N194, "kişi", Q2:Q194, "36-50")</f>
        <v>61</v>
      </c>
      <c r="M198" s="123">
        <f ca="1">COUNTIFS(N2:N194, "kişi", Q2:Q194, "51-55")</f>
        <v>13</v>
      </c>
      <c r="N198" s="121">
        <f ca="1">COUNTIFS(N2:N194, "kişi", Q2:Q194, "55+")</f>
        <v>35</v>
      </c>
      <c r="O198" s="125"/>
      <c r="P198" s="118"/>
      <c r="Q198" s="118"/>
      <c r="R198" s="117"/>
      <c r="S198" s="117"/>
    </row>
    <row r="199" spans="1:19" ht="31.8" customHeight="1" x14ac:dyDescent="0.3">
      <c r="C199" s="147" t="s">
        <v>432</v>
      </c>
      <c r="D199" s="147"/>
      <c r="E199" s="147"/>
      <c r="F199" s="143">
        <f>COUNTIF(N2:N194, "Qadın")</f>
        <v>62</v>
      </c>
      <c r="G199" s="144"/>
      <c r="H199" s="133">
        <f>F199/F197</f>
        <v>0.32124352331606215</v>
      </c>
      <c r="I199" s="134"/>
      <c r="J199" s="143">
        <f ca="1">COUNTIFS(N2:N194, "qadın", Q2:Q194, "18-35")</f>
        <v>10</v>
      </c>
      <c r="K199" s="144"/>
      <c r="L199" s="124">
        <f ca="1">COUNTIFS(N2:N194, "qadın", Q2:Q194, "36-50")</f>
        <v>21</v>
      </c>
      <c r="M199" s="124">
        <f ca="1">COUNTIFS(N2:N194, "qadın", Q2:Q194, "51-55")</f>
        <v>6</v>
      </c>
      <c r="N199" s="122">
        <f ca="1">COUNTIFS(N2:N194, "qadın", Q2:Q194, "55+")</f>
        <v>25</v>
      </c>
      <c r="O199" s="126"/>
    </row>
  </sheetData>
  <mergeCells count="15">
    <mergeCell ref="J196:K196"/>
    <mergeCell ref="J197:K197"/>
    <mergeCell ref="J198:K198"/>
    <mergeCell ref="J199:K199"/>
    <mergeCell ref="C197:E197"/>
    <mergeCell ref="C198:E198"/>
    <mergeCell ref="C199:E199"/>
    <mergeCell ref="F197:G197"/>
    <mergeCell ref="F198:G198"/>
    <mergeCell ref="F199:G199"/>
    <mergeCell ref="H197:I197"/>
    <mergeCell ref="H198:I198"/>
    <mergeCell ref="H199:I199"/>
    <mergeCell ref="F196:G196"/>
    <mergeCell ref="H196:I196"/>
  </mergeCells>
  <phoneticPr fontId="7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Jesaret Huseynzade</dc:creator>
  <cp:lastModifiedBy>ASUS</cp:lastModifiedBy>
  <dcterms:created xsi:type="dcterms:W3CDTF">2024-06-09T17:41:11Z</dcterms:created>
  <dcterms:modified xsi:type="dcterms:W3CDTF">2024-07-09T18:23:21Z</dcterms:modified>
</cp:coreProperties>
</file>